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 defaultThemeVersion="124226"/>
  <xr:revisionPtr revIDLastSave="0" documentId="13_ncr:1_{66E91DBB-1F60-497C-9C52-39603AFFD550}" xr6:coauthVersionLast="47" xr6:coauthVersionMax="47" xr10:uidLastSave="{00000000-0000-0000-0000-000000000000}"/>
  <bookViews>
    <workbookView xWindow="28690" yWindow="3250" windowWidth="24220" windowHeight="13000" tabRatio="755" xr2:uid="{00000000-000D-0000-FFFF-FFFF00000000}"/>
  </bookViews>
  <sheets>
    <sheet name="BL3-6" sheetId="43" r:id="rId1"/>
    <sheet name="PL7-14" sheetId="46" r:id="rId2"/>
    <sheet name="CH15" sheetId="47" r:id="rId3"/>
    <sheet name="CH16" sheetId="48" r:id="rId4"/>
    <sheet name="CH17" sheetId="50" r:id="rId5"/>
    <sheet name="CH18" sheetId="52" r:id="rId6"/>
    <sheet name="CF19-22" sheetId="51" r:id="rId7"/>
  </sheets>
  <definedNames>
    <definedName name="__FPMExcelClient_CellBasedFunctionStatus" localSheetId="0" hidden="1">"2_1_2_2_2_2"</definedName>
    <definedName name="__FPMExcelClient_RefreshTime" localSheetId="0">637121866833176000</definedName>
    <definedName name="EPMWorkbookOptions_1" hidden="1">"u1gAAB+LCAAAAAAABADtnOFvokoQwL9fcv+D8bvCCqI21AuitjQKPsD2Nc2FoKyVnIIHtLb//VtRFBR6to8zrtC0xu7MDsOP2Z1ll4X98TafFV6h45q2dV0EZbJYgNbYNkzr+br44k1KgCn+aH7/xj7Yzq+Rbf+SFh5SdQuonuVevbnmdXHqeYsrglgul+UlVbadZ6JCkoD4t99TxlM410um5Xq6NYbFbS3jz7WK6KiFAsvblgXHq2OqNv/i"</definedName>
    <definedName name="EPMWorkbookOptions_2" hidden="1">"ONDy7k249IURcVv39E0pKhf1OVwfbXskD84XL47pH2roQmfgwAlE9sawjBwqNrXuoK+1Brz4AEjtaVMJNCplwNTLoNYogyp5VSdBhXD1BTFajImf2hM/6K4+ERF7Zhr6yhH0/0SfufAnS6y82PnELRYzc6yH+B3tW2AjaiVUvDnlZsSTPQfWwHYMC0Si6NY0DGi1zTm0XN/dZNWdq25EB2kpU3u5tcHbM9tpes4LZIkYwUdV/bOIqXlwdpuK"</definedName>
    <definedName name="EPMWorkbookOptions_3" hidden="1">"CIIH37yu/mo7pof88q/HuvKBbK/+rfk8naE/T4EzFFjQuDWhozvjqbmz86HOEf50Tcf1QicUL98ztD3rZODHaoX1hpb5+wX6JDmel4aiyhJxwo9srK8g6iqqJKDqIGQg7tr6dSXHgE6TZIn1l1jr7mKmvw8cewEd770Jqkx1AkeTUpUx6BJdmTRK9SqEJVKHFdoY1ejaiFodOVorxnBPd7cXrg/nI9T5xahFgzxWAams64cwPW0g/iw/DTi5"</definedName>
    <definedName name="EPMWorkbookOptions_4" hidden="1">"I6q3AH1VujLHczfyAPUJB1USTAcx9b5TLaDu9soyZ9fFVewU9xrlx1f3uLos8aeTTpEK4sGQlRxJCAmokeufnMp+8+HR6CCnEqaicqqGJLhDYYljeuRQUvl7CbDd1todlRN64OtJkCTpOkkenwPBBebAHcdoyHK9noaEvkjBPW7Tp9PWREns4M7ljNqzyPUeVYH/cmOmqGqVpunjG3PlAhvzBmI0VnlJVLStCPOITReNKOVgYsEMhnKXy5Ec"</definedName>
    <definedName name="EPMWorkbookOptions_5" hidden="1">"JMQ8WGLIKFwP/2A5o1Q4bAuq0P5yJmRqgKzXa8dnQuoTmZCuNajKhGZKo9oIoExI1kojpkGVjMakpoO6ruvQOIdMuGZ40IL9ctxDNVUooqRkeQ4jDokgDrI8gRGLhJdIkEdJGEn3nrvDP0rOJ+21huguRe5w/2c6h2Eo6hPzOfTl3QIGFA/HrkiCe7CmC6XFXcQcTupQesJ9ziRgUsmZJMVJhcnTX4KbX0h/PKd2biT58YRL+tXLS38Bxb30"</definedName>
    <definedName name="EPMWorkbookOptions_6" hidden="1">"x6tDrod7rP4NJpoi9HHnckZtWFJUqXXX4U/5YA5zga14y3F/JaN1l+kxWxKY1fh+I8vRRNGoHQX7Cb/z6eEQVUE95Rildnm925rh3nqbtno6GfMwTRNItdrIcYQeNgQ5jnB0ZHcuOqH3UAXcgZxPkuv2pIcTprj65aW4FcG91ZJGI7M9WAyNDC+5xtBQ8M9u59N73cjScKCcsP9qXF7/tWa4twUmyxMPsUAyfMsSy6N/p7RyIJEAyRtMhEc+"</definedName>
    <definedName name="EPMWorkbookOptions_7" hidden="1">"Sk9w8wt5ThDVjsxLJ0x04DN7YDF5UHJDMbrg7Qcv9k/0poYkmGEPBDmX0IOBmV6PSUACyOzulU7uULAfG51P7pMHKj+UEV7+lGsx4AL3v4ZIojhFv73Mbu45QKHeYt9kU2PRf5RzFkFcPLRzFhsWQwV7FueT1lSh3zllPvvMFnBM7udWCKPD0QoJ6DLJ4B6laQPBfsUhVSBUmaRyIBEgILO3cAlN5h/sgZxPput3OGUod065TAc+s80bk7u3"</definedName>
    <definedName name="EPMWorkbookOptions_8" hidden="1">"AON6LPaoYj8WSw2Epgg3YptTsZ/FTbHNHqEU8SZeiSXiXusaKQ3UkbXDd96GCw/fk8vKcOJAdypZ0gJawVtMo4W+Hj+DurMyKlmK/goDzf1iXzd4ITBqqJ6PMdA+FET1l8bmqrGCe687pj6awT50nncWDsq/f9uZ3byAuPkft4AwcLtYAAA="</definedName>
    <definedName name="_xlnm.Print_Area" localSheetId="0">'BL3-6'!$A$1:$J$125</definedName>
    <definedName name="_xlnm.Print_Area" localSheetId="6">'CF19-22'!$A$1:$I$128</definedName>
    <definedName name="_xlnm.Print_Area" localSheetId="2">'CH15'!$A$1:$AN$39</definedName>
    <definedName name="_xlnm.Print_Area" localSheetId="4">'CH17'!$A$1:$AD$31</definedName>
    <definedName name="_xlnm.Print_Area" localSheetId="5">'CH18'!$A$1:$AD$28</definedName>
    <definedName name="_xlnm.Print_Area" localSheetId="1">'PL7-14'!$A$1:$J$201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40" i="48" l="1"/>
  <c r="AJ22" i="48"/>
  <c r="AF22" i="48"/>
  <c r="AD22" i="48"/>
  <c r="AB22" i="48"/>
  <c r="Z22" i="48"/>
  <c r="X22" i="48"/>
  <c r="V22" i="48"/>
  <c r="T22" i="48"/>
  <c r="R22" i="48"/>
  <c r="P22" i="48"/>
  <c r="N22" i="48"/>
  <c r="L22" i="48"/>
  <c r="J22" i="48"/>
  <c r="H22" i="48"/>
  <c r="F22" i="48"/>
  <c r="D22" i="48"/>
  <c r="AH26" i="48"/>
  <c r="AL26" i="48" s="1"/>
  <c r="AF26" i="48"/>
  <c r="AH20" i="48"/>
  <c r="AL20" i="48" s="1"/>
  <c r="AF20" i="48"/>
  <c r="P28" i="52" l="1"/>
  <c r="AD28" i="52"/>
  <c r="H19" i="52"/>
  <c r="F19" i="52"/>
  <c r="D19" i="52"/>
  <c r="Z18" i="52"/>
  <c r="Z19" i="52" s="1"/>
  <c r="X18" i="52"/>
  <c r="X19" i="52" s="1"/>
  <c r="V18" i="52"/>
  <c r="V19" i="52" s="1"/>
  <c r="T18" i="52"/>
  <c r="T19" i="52" s="1"/>
  <c r="R18" i="52"/>
  <c r="R19" i="52" s="1"/>
  <c r="P18" i="52"/>
  <c r="P19" i="52" s="1"/>
  <c r="N18" i="52"/>
  <c r="N19" i="52" s="1"/>
  <c r="L18" i="52"/>
  <c r="L19" i="52" s="1"/>
  <c r="J18" i="52"/>
  <c r="J19" i="52" s="1"/>
  <c r="H18" i="52"/>
  <c r="F18" i="52"/>
  <c r="D18" i="52"/>
  <c r="AB17" i="52"/>
  <c r="AB18" i="52" s="1"/>
  <c r="AB19" i="52" s="1"/>
  <c r="AB27" i="52"/>
  <c r="AD27" i="52" s="1"/>
  <c r="AB26" i="52"/>
  <c r="AD26" i="52" s="1"/>
  <c r="Z24" i="52"/>
  <c r="Z28" i="52" s="1"/>
  <c r="X24" i="52"/>
  <c r="X28" i="52" s="1"/>
  <c r="V24" i="52"/>
  <c r="V28" i="52" s="1"/>
  <c r="T24" i="52"/>
  <c r="T28" i="52" s="1"/>
  <c r="R24" i="52"/>
  <c r="R28" i="52" s="1"/>
  <c r="P24" i="52"/>
  <c r="N24" i="52"/>
  <c r="N28" i="52" s="1"/>
  <c r="L24" i="52"/>
  <c r="L28" i="52" s="1"/>
  <c r="J24" i="52"/>
  <c r="J28" i="52" s="1"/>
  <c r="H24" i="52"/>
  <c r="H28" i="52" s="1"/>
  <c r="F24" i="52"/>
  <c r="F28" i="52" s="1"/>
  <c r="D24" i="52"/>
  <c r="AB23" i="52"/>
  <c r="AD23" i="52" s="1"/>
  <c r="AB21" i="52"/>
  <c r="AD21" i="52" s="1"/>
  <c r="AB14" i="52"/>
  <c r="AD14" i="52" s="1"/>
  <c r="AB24" i="50"/>
  <c r="AD24" i="50" s="1"/>
  <c r="P26" i="50"/>
  <c r="AB17" i="50"/>
  <c r="AD17" i="52" l="1"/>
  <c r="AD19" i="52"/>
  <c r="AD18" i="52"/>
  <c r="D28" i="52"/>
  <c r="AB24" i="52"/>
  <c r="AB28" i="52" s="1"/>
  <c r="AH24" i="47"/>
  <c r="AH25" i="47"/>
  <c r="AH26" i="47"/>
  <c r="AJ26" i="47" s="1"/>
  <c r="AN26" i="47" s="1"/>
  <c r="AJ25" i="47"/>
  <c r="AH18" i="47"/>
  <c r="AH19" i="47"/>
  <c r="AD24" i="52" l="1"/>
  <c r="AJ17" i="48"/>
  <c r="AD17" i="48"/>
  <c r="AB17" i="48"/>
  <c r="Z17" i="48"/>
  <c r="X17" i="48"/>
  <c r="V17" i="48"/>
  <c r="T17" i="48"/>
  <c r="R17" i="48"/>
  <c r="P17" i="48"/>
  <c r="N17" i="48"/>
  <c r="L17" i="48"/>
  <c r="J17" i="48"/>
  <c r="H17" i="48"/>
  <c r="F17" i="48"/>
  <c r="D17" i="48"/>
  <c r="C73" i="51" l="1"/>
  <c r="I122" i="51" l="1"/>
  <c r="G122" i="51"/>
  <c r="E122" i="51"/>
  <c r="C122" i="51"/>
  <c r="I100" i="51"/>
  <c r="G100" i="51"/>
  <c r="E100" i="51"/>
  <c r="C100" i="51"/>
  <c r="I73" i="51"/>
  <c r="G73" i="51"/>
  <c r="E73" i="51"/>
  <c r="G35" i="51"/>
  <c r="G55" i="51" s="1"/>
  <c r="C35" i="51"/>
  <c r="C55" i="51" s="1"/>
  <c r="T26" i="50"/>
  <c r="T19" i="50"/>
  <c r="T20" i="50" s="1"/>
  <c r="N26" i="50"/>
  <c r="N19" i="50"/>
  <c r="N20" i="50" s="1"/>
  <c r="J26" i="50"/>
  <c r="J19" i="50"/>
  <c r="J20" i="50" s="1"/>
  <c r="AF16" i="48"/>
  <c r="AH16" i="48" s="1"/>
  <c r="AL16" i="48" s="1"/>
  <c r="AF15" i="48"/>
  <c r="AH15" i="48"/>
  <c r="V36" i="48"/>
  <c r="V29" i="48"/>
  <c r="V30" i="48"/>
  <c r="P36" i="48"/>
  <c r="P29" i="48"/>
  <c r="L36" i="48"/>
  <c r="L29" i="48"/>
  <c r="AJ19" i="47"/>
  <c r="AJ18" i="47"/>
  <c r="V35" i="47"/>
  <c r="V28" i="47"/>
  <c r="V20" i="47"/>
  <c r="V29" i="47" s="1"/>
  <c r="P35" i="47"/>
  <c r="P28" i="47"/>
  <c r="P20" i="47"/>
  <c r="L35" i="47"/>
  <c r="L28" i="47"/>
  <c r="L20" i="47"/>
  <c r="L29" i="47" s="1"/>
  <c r="P30" i="48" l="1"/>
  <c r="P40" i="48" s="1"/>
  <c r="AL15" i="48"/>
  <c r="AH17" i="48"/>
  <c r="C110" i="51"/>
  <c r="C113" i="51" s="1"/>
  <c r="C115" i="51" s="1"/>
  <c r="G110" i="51"/>
  <c r="G113" i="51" s="1"/>
  <c r="G115" i="51" s="1"/>
  <c r="N30" i="50"/>
  <c r="T30" i="50"/>
  <c r="J30" i="50"/>
  <c r="L30" i="48"/>
  <c r="L40" i="48" s="1"/>
  <c r="V40" i="48"/>
  <c r="P29" i="47"/>
  <c r="P39" i="47" s="1"/>
  <c r="V39" i="47"/>
  <c r="L39" i="47"/>
  <c r="AB29" i="50" l="1"/>
  <c r="AD29" i="50" s="1"/>
  <c r="AB28" i="50"/>
  <c r="AD28" i="50" s="1"/>
  <c r="Z26" i="50"/>
  <c r="X26" i="50"/>
  <c r="V26" i="50"/>
  <c r="R26" i="50"/>
  <c r="L26" i="50"/>
  <c r="H26" i="50"/>
  <c r="F26" i="50"/>
  <c r="D26" i="50"/>
  <c r="AB25" i="50"/>
  <c r="AD25" i="50" s="1"/>
  <c r="AB22" i="50"/>
  <c r="AD22" i="50" s="1"/>
  <c r="Z19" i="50"/>
  <c r="Z20" i="50" s="1"/>
  <c r="X19" i="50"/>
  <c r="X20" i="50" s="1"/>
  <c r="V19" i="50"/>
  <c r="V20" i="50" s="1"/>
  <c r="R19" i="50"/>
  <c r="R20" i="50" s="1"/>
  <c r="P19" i="50"/>
  <c r="P20" i="50" s="1"/>
  <c r="L19" i="50"/>
  <c r="L20" i="50" s="1"/>
  <c r="H19" i="50"/>
  <c r="H20" i="50" s="1"/>
  <c r="F19" i="50"/>
  <c r="F20" i="50" s="1"/>
  <c r="D19" i="50"/>
  <c r="AB18" i="50"/>
  <c r="AD18" i="50" s="1"/>
  <c r="AD17" i="50"/>
  <c r="AB14" i="50"/>
  <c r="AD14" i="50" s="1"/>
  <c r="AF39" i="48"/>
  <c r="AF38" i="48"/>
  <c r="AD36" i="48"/>
  <c r="AB36" i="48"/>
  <c r="Z36" i="48"/>
  <c r="X36" i="48"/>
  <c r="T36" i="48"/>
  <c r="R36" i="48"/>
  <c r="N36" i="48"/>
  <c r="J36" i="48"/>
  <c r="H36" i="48"/>
  <c r="F36" i="48"/>
  <c r="D36" i="48"/>
  <c r="AF35" i="48"/>
  <c r="AF34" i="48"/>
  <c r="AJ36" i="48"/>
  <c r="AF32" i="48"/>
  <c r="AH32" i="48" s="1"/>
  <c r="AJ29" i="48"/>
  <c r="AD29" i="48"/>
  <c r="AB29" i="48"/>
  <c r="Z29" i="48"/>
  <c r="X29" i="48"/>
  <c r="T29" i="48"/>
  <c r="R29" i="48"/>
  <c r="N29" i="48"/>
  <c r="J29" i="48"/>
  <c r="H29" i="48"/>
  <c r="F29" i="48"/>
  <c r="D29" i="48"/>
  <c r="AF28" i="48"/>
  <c r="AF27" i="48"/>
  <c r="AF25" i="48"/>
  <c r="AH25" i="48" s="1"/>
  <c r="AF21" i="48"/>
  <c r="AF17" i="48"/>
  <c r="AH38" i="47"/>
  <c r="AH37" i="47"/>
  <c r="AF35" i="47"/>
  <c r="AD35" i="47"/>
  <c r="AB35" i="47"/>
  <c r="Z35" i="47"/>
  <c r="X35" i="47"/>
  <c r="T35" i="47"/>
  <c r="R35" i="47"/>
  <c r="N35" i="47"/>
  <c r="J35" i="47"/>
  <c r="H35" i="47"/>
  <c r="F35" i="47"/>
  <c r="D35" i="47"/>
  <c r="AH34" i="47"/>
  <c r="AH33" i="47"/>
  <c r="AL35" i="47"/>
  <c r="AH31" i="47"/>
  <c r="AJ31" i="47" s="1"/>
  <c r="AL28" i="47"/>
  <c r="AF28" i="47"/>
  <c r="AD28" i="47"/>
  <c r="AB28" i="47"/>
  <c r="Z28" i="47"/>
  <c r="X28" i="47"/>
  <c r="T28" i="47"/>
  <c r="R28" i="47"/>
  <c r="N28" i="47"/>
  <c r="J28" i="47"/>
  <c r="H28" i="47"/>
  <c r="F28" i="47"/>
  <c r="D28" i="47"/>
  <c r="AH27" i="47"/>
  <c r="AH23" i="47"/>
  <c r="AJ23" i="47" s="1"/>
  <c r="AL20" i="47"/>
  <c r="AF20" i="47"/>
  <c r="AD20" i="47"/>
  <c r="AB20" i="47"/>
  <c r="Z20" i="47"/>
  <c r="X20" i="47"/>
  <c r="T20" i="47"/>
  <c r="R20" i="47"/>
  <c r="N20" i="47"/>
  <c r="J20" i="47"/>
  <c r="H20" i="47"/>
  <c r="F20" i="47"/>
  <c r="D20" i="47"/>
  <c r="AN19" i="47"/>
  <c r="AH20" i="47"/>
  <c r="AH15" i="47"/>
  <c r="AJ15" i="47" s="1"/>
  <c r="J201" i="46"/>
  <c r="H201" i="46"/>
  <c r="F201" i="46"/>
  <c r="D201" i="46"/>
  <c r="J187" i="46"/>
  <c r="H187" i="46"/>
  <c r="F187" i="46"/>
  <c r="D187" i="46"/>
  <c r="J173" i="46"/>
  <c r="H173" i="46"/>
  <c r="F173" i="46"/>
  <c r="D173" i="46"/>
  <c r="J147" i="46"/>
  <c r="J159" i="46" s="1"/>
  <c r="H147" i="46"/>
  <c r="H159" i="46" s="1"/>
  <c r="F147" i="46"/>
  <c r="F159" i="46" s="1"/>
  <c r="D147" i="46"/>
  <c r="D159" i="46" s="1"/>
  <c r="J129" i="46"/>
  <c r="H129" i="46"/>
  <c r="F129" i="46"/>
  <c r="D129" i="46"/>
  <c r="J116" i="46"/>
  <c r="H116" i="46"/>
  <c r="F116" i="46"/>
  <c r="D116" i="46"/>
  <c r="J100" i="46"/>
  <c r="H100" i="46"/>
  <c r="F100" i="46"/>
  <c r="D100" i="46"/>
  <c r="J86" i="46"/>
  <c r="H86" i="46"/>
  <c r="F86" i="46"/>
  <c r="D86" i="46"/>
  <c r="J71" i="46"/>
  <c r="H71" i="46"/>
  <c r="F71" i="46"/>
  <c r="D71" i="46"/>
  <c r="J45" i="46"/>
  <c r="J57" i="46" s="1"/>
  <c r="H45" i="46"/>
  <c r="H57" i="46" s="1"/>
  <c r="F45" i="46"/>
  <c r="F57" i="46" s="1"/>
  <c r="D45" i="46"/>
  <c r="D57" i="46" s="1"/>
  <c r="J27" i="46"/>
  <c r="H27" i="46"/>
  <c r="F27" i="46"/>
  <c r="D27" i="46"/>
  <c r="J15" i="46"/>
  <c r="H15" i="46"/>
  <c r="F15" i="46"/>
  <c r="D15" i="46"/>
  <c r="H133" i="46" l="1"/>
  <c r="H135" i="46" s="1"/>
  <c r="Z30" i="50"/>
  <c r="AN25" i="47"/>
  <c r="AJ27" i="47"/>
  <c r="AN27" i="47" s="1"/>
  <c r="AJ33" i="47"/>
  <c r="AN33" i="47" s="1"/>
  <c r="T29" i="47"/>
  <c r="T39" i="47" s="1"/>
  <c r="AJ24" i="47"/>
  <c r="AN24" i="47" s="1"/>
  <c r="AJ37" i="47"/>
  <c r="AN37" i="47" s="1"/>
  <c r="AJ38" i="47"/>
  <c r="AN38" i="47" s="1"/>
  <c r="AJ34" i="47"/>
  <c r="AN34" i="47" s="1"/>
  <c r="F29" i="47"/>
  <c r="F39" i="47" s="1"/>
  <c r="D29" i="47"/>
  <c r="D39" i="47" s="1"/>
  <c r="D133" i="46"/>
  <c r="D135" i="46" s="1"/>
  <c r="D189" i="46"/>
  <c r="J188" i="46"/>
  <c r="D20" i="50"/>
  <c r="D30" i="50" s="1"/>
  <c r="L30" i="50"/>
  <c r="AB26" i="50"/>
  <c r="AD26" i="50" s="1"/>
  <c r="H30" i="50"/>
  <c r="F30" i="50"/>
  <c r="R30" i="50"/>
  <c r="V30" i="50"/>
  <c r="X30" i="50"/>
  <c r="P30" i="50"/>
  <c r="AB19" i="50"/>
  <c r="AB20" i="50" s="1"/>
  <c r="AD30" i="48"/>
  <c r="AD40" i="48" s="1"/>
  <c r="AH28" i="48"/>
  <c r="AL28" i="48" s="1"/>
  <c r="AH27" i="48"/>
  <c r="AL27" i="48" s="1"/>
  <c r="AH38" i="48"/>
  <c r="AL38" i="48" s="1"/>
  <c r="AH21" i="48"/>
  <c r="AH22" i="48" s="1"/>
  <c r="AH39" i="48"/>
  <c r="AL39" i="48" s="1"/>
  <c r="AH34" i="48"/>
  <c r="AL34" i="48" s="1"/>
  <c r="AH35" i="48"/>
  <c r="AL35" i="48" s="1"/>
  <c r="D30" i="48"/>
  <c r="D40" i="48" s="1"/>
  <c r="T30" i="48"/>
  <c r="T40" i="48" s="1"/>
  <c r="AB30" i="48"/>
  <c r="AB40" i="48" s="1"/>
  <c r="N30" i="48"/>
  <c r="N40" i="48" s="1"/>
  <c r="F30" i="48"/>
  <c r="F40" i="48" s="1"/>
  <c r="Z30" i="48"/>
  <c r="Z40" i="48" s="1"/>
  <c r="H30" i="48"/>
  <c r="H40" i="48" s="1"/>
  <c r="X30" i="48"/>
  <c r="J30" i="48"/>
  <c r="J40" i="48" s="1"/>
  <c r="R30" i="48"/>
  <c r="R40" i="48" s="1"/>
  <c r="AJ30" i="48"/>
  <c r="AJ40" i="48" s="1"/>
  <c r="AF36" i="48"/>
  <c r="AF29" i="48"/>
  <c r="N29" i="47"/>
  <c r="N39" i="47" s="1"/>
  <c r="R29" i="47"/>
  <c r="R39" i="47" s="1"/>
  <c r="J29" i="47"/>
  <c r="J39" i="47" s="1"/>
  <c r="AL29" i="47"/>
  <c r="AL39" i="47" s="1"/>
  <c r="H29" i="47"/>
  <c r="H39" i="47" s="1"/>
  <c r="AD29" i="47"/>
  <c r="AD39" i="47" s="1"/>
  <c r="X29" i="47"/>
  <c r="X39" i="47" s="1"/>
  <c r="AF29" i="47"/>
  <c r="AF39" i="47" s="1"/>
  <c r="AB29" i="47"/>
  <c r="Z29" i="47"/>
  <c r="Z39" i="47" s="1"/>
  <c r="AH28" i="47"/>
  <c r="AH29" i="47" s="1"/>
  <c r="AH35" i="47"/>
  <c r="F31" i="46"/>
  <c r="F33" i="46" s="1"/>
  <c r="J31" i="46"/>
  <c r="J33" i="46" s="1"/>
  <c r="F189" i="46"/>
  <c r="H88" i="46"/>
  <c r="D188" i="46"/>
  <c r="F188" i="46"/>
  <c r="AL25" i="48"/>
  <c r="H31" i="46"/>
  <c r="H33" i="46" s="1"/>
  <c r="D31" i="46"/>
  <c r="D33" i="46" s="1"/>
  <c r="H87" i="46"/>
  <c r="D88" i="46"/>
  <c r="D87" i="46"/>
  <c r="H189" i="46"/>
  <c r="H188" i="46"/>
  <c r="J189" i="46"/>
  <c r="J133" i="46"/>
  <c r="J135" i="46" s="1"/>
  <c r="I35" i="51" s="1"/>
  <c r="I55" i="51" s="1"/>
  <c r="I110" i="51" s="1"/>
  <c r="I113" i="51" s="1"/>
  <c r="I115" i="51" s="1"/>
  <c r="F133" i="46"/>
  <c r="F135" i="46" s="1"/>
  <c r="E35" i="51" s="1"/>
  <c r="E55" i="51" s="1"/>
  <c r="F88" i="46"/>
  <c r="J87" i="46"/>
  <c r="J88" i="46"/>
  <c r="F87" i="46"/>
  <c r="E110" i="51" l="1"/>
  <c r="E113" i="51" s="1"/>
  <c r="E115" i="51" s="1"/>
  <c r="AB30" i="50"/>
  <c r="AD30" i="50" s="1"/>
  <c r="AD19" i="50"/>
  <c r="AD20" i="50"/>
  <c r="AF30" i="48"/>
  <c r="AF40" i="48" s="1"/>
  <c r="AL29" i="48"/>
  <c r="AH39" i="47"/>
  <c r="AH29" i="48"/>
  <c r="AL32" i="48"/>
  <c r="AL36" i="48" s="1"/>
  <c r="AH36" i="48"/>
  <c r="AL17" i="48"/>
  <c r="AJ35" i="47"/>
  <c r="AN31" i="47"/>
  <c r="AN35" i="47" s="1"/>
  <c r="AN15" i="47"/>
  <c r="AL21" i="48" l="1"/>
  <c r="AH30" i="48"/>
  <c r="AH40" i="48" s="1"/>
  <c r="AJ20" i="47"/>
  <c r="AN18" i="47"/>
  <c r="AN20" i="47" s="1"/>
  <c r="AJ28" i="47"/>
  <c r="AN23" i="47"/>
  <c r="AN28" i="47" s="1"/>
  <c r="AL22" i="48" l="1"/>
  <c r="AL30" i="48" s="1"/>
  <c r="AL40" i="48" s="1"/>
  <c r="AN29" i="47"/>
  <c r="AN39" i="47" s="1"/>
  <c r="AJ29" i="47"/>
  <c r="AJ39" i="47" s="1"/>
  <c r="D121" i="43" l="1"/>
  <c r="D123" i="43" s="1"/>
  <c r="D88" i="43" l="1"/>
  <c r="F51" i="43" l="1"/>
  <c r="J51" i="43"/>
  <c r="H51" i="43"/>
  <c r="D51" i="43"/>
  <c r="J25" i="43" l="1"/>
  <c r="F25" i="43"/>
  <c r="H25" i="43" l="1"/>
  <c r="J88" i="43" l="1"/>
  <c r="H88" i="43"/>
  <c r="F88" i="43"/>
  <c r="F121" i="43" l="1"/>
  <c r="F123" i="43" s="1"/>
  <c r="J121" i="43"/>
  <c r="J123" i="43" s="1"/>
  <c r="H121" i="43" l="1"/>
  <c r="H123" i="43" s="1"/>
  <c r="J78" i="43"/>
  <c r="J90" i="43" s="1"/>
  <c r="H78" i="43"/>
  <c r="F78" i="43"/>
  <c r="F90" i="43" s="1"/>
  <c r="D78" i="43"/>
  <c r="J53" i="43"/>
  <c r="F53" i="43"/>
  <c r="D25" i="43"/>
  <c r="F125" i="43" l="1"/>
  <c r="J125" i="43"/>
  <c r="H90" i="43"/>
  <c r="H125" i="43" s="1"/>
  <c r="D90" i="43"/>
  <c r="D125" i="43" s="1"/>
  <c r="H53" i="43"/>
  <c r="D53" i="43" l="1"/>
</calcChain>
</file>

<file path=xl/sharedStrings.xml><?xml version="1.0" encoding="utf-8"?>
<sst xmlns="http://schemas.openxmlformats.org/spreadsheetml/2006/main" count="801" uniqueCount="347">
  <si>
    <t>บริษัท เจริญโภคภัณฑ์อาหาร จำกัด (มหาชน) และบริษัทย่อย</t>
  </si>
  <si>
    <t>งบฐานะการเงิน</t>
  </si>
  <si>
    <t>(หน่วย: พันบาท)</t>
  </si>
  <si>
    <t>งบการเงินรวม</t>
  </si>
  <si>
    <t>งบการเงินเฉพาะกิจการ</t>
  </si>
  <si>
    <t>31 ธันวาคม</t>
  </si>
  <si>
    <t>หมายเหตุ</t>
  </si>
  <si>
    <t>สินทรัพย์</t>
  </si>
  <si>
    <t>(ไม่ได้ตรวจสอบ)</t>
  </si>
  <si>
    <t xml:space="preserve">สินทรัพย์หมุนเวียน </t>
  </si>
  <si>
    <t>เงินสดและรายการเทียบเท่าเงินสด</t>
  </si>
  <si>
    <t>เงินฝากสถาบันการเงินที่มีข้อจำกัดในการเบิกใช้</t>
  </si>
  <si>
    <r>
      <t>ลูกหนี้การค้าและลูกหนี้</t>
    </r>
    <r>
      <rPr>
        <sz val="15"/>
        <rFont val="Angsana New"/>
        <family val="1"/>
      </rPr>
      <t xml:space="preserve">หมุนเวียนอื่น </t>
    </r>
  </si>
  <si>
    <t>ค่าใช้จ่ายจ่ายล่วงหน้า</t>
  </si>
  <si>
    <t>เงินปันผลค้างรับ</t>
  </si>
  <si>
    <t>เงินจ่ายล่วงหน้าค่าสินค้า</t>
  </si>
  <si>
    <t>เงินให้กู้ยืมระยะสั้นแก่กิจการที่เกี่ยวข้องกัน</t>
  </si>
  <si>
    <t>เงินให้กู้ยืมระยะยาวแก่กิจการที่เกี่ยวข้องกัน</t>
  </si>
  <si>
    <t xml:space="preserve">   ที่ถึงกำหนดรับชำระภายในหนึ่งปี</t>
  </si>
  <si>
    <t>สินค้าคงเหลือ</t>
  </si>
  <si>
    <t>สินทรัพย์ชีวภาพหมุนเวียน</t>
  </si>
  <si>
    <t>สินทรัพย์ทางการเงินหมุนเวียนอื่น</t>
  </si>
  <si>
    <t>สินทรัพย์หมุนเวียนอื่น</t>
  </si>
  <si>
    <t>สินทรัพย์ไม่หมุนเวียนที่จัดประเภทเป็น</t>
  </si>
  <si>
    <t xml:space="preserve">   สินทรัพย์ที่ถือไว้เพื่อขาย</t>
  </si>
  <si>
    <t>รวมสินทรัพย์หมุนเวียน</t>
  </si>
  <si>
    <t>สินทรัพย์ (ต่อ)</t>
  </si>
  <si>
    <t>สินทรัพย์ไม่หมุนเวียน</t>
  </si>
  <si>
    <t>สินทรัพย์ทางการเงินไม่หมุนเวียนอื่น</t>
  </si>
  <si>
    <t>เงินลงทุนในตราสารทุน</t>
  </si>
  <si>
    <t>เงินลงทุนในบริษัทย่อย</t>
  </si>
  <si>
    <t>เงินลงทุนในบริษัทร่วม</t>
  </si>
  <si>
    <t>เงินลงทุนในการร่วมค้า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</si>
  <si>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</si>
  <si>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</si>
  <si>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</si>
  <si>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ค่าความนิยม</t>
  </si>
  <si>
    <t xml:space="preserve">สินทรัพย์ไม่มีตัวตนอื่น </t>
  </si>
  <si>
    <t>สินทรัพย์ชีวภาพไม่หมุนเวียน</t>
  </si>
  <si>
    <t xml:space="preserve">สินทรัพย์ภาษีเงินได้รอการตัดบัญชี 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</si>
  <si>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</si>
  <si>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</si>
  <si>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</si>
  <si>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</si>
  <si>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</si>
  <si>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</t>
  </si>
  <si>
    <t xml:space="preserve">   จากสถาบันการเงิน </t>
  </si>
  <si>
    <t>ตั๋วแลกเงิน</t>
  </si>
  <si>
    <t>เจ้าหนี้การค้าและเจ้าหนี้หมุนเวียนอื่น</t>
  </si>
  <si>
    <t>ค่าใช้จ่ายในการดำเนินงานค้างจ่าย</t>
  </si>
  <si>
    <t>ส่วนของเงินกู้ยืมระยะยาวที่ถึงกำหนดชำระ</t>
  </si>
  <si>
    <t xml:space="preserve">   ภายในหนึ่งปี</t>
  </si>
  <si>
    <t>ส่วนของหนี้สินตามสัญญาเช่าที่ถึงกำหนดชำระ</t>
  </si>
  <si>
    <t>ส่วนของหุ้นกู้ที่ถึงกำหนดชำระภายในหนึ่งปี</t>
  </si>
  <si>
    <t>เงินกู้ยืมระยะสั้นจากกิจการที่เกี่ยวข้องกัน</t>
  </si>
  <si>
    <t>ภาษีเงินได้นิติบุคคลค้างจ่าย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</si>
  <si>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</si>
  <si>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</si>
  <si>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</si>
  <si>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 xml:space="preserve">หนี้สินไม่หมุนเวียน </t>
  </si>
  <si>
    <t>เงินกู้ยืมระยะยาว</t>
  </si>
  <si>
    <t>หนี้สินตามสัญญาเช่า</t>
  </si>
  <si>
    <t>หุ้นกู้</t>
  </si>
  <si>
    <t xml:space="preserve">หนี้สินภาษีเงินได้รอการตัดบัญชี  </t>
  </si>
  <si>
    <t>ประมาณการหนี้สินสำหรับผลประโยชน์พนักงาน</t>
  </si>
  <si>
    <t xml:space="preserve">ประมาณการหนี้สินและอื่นๆ </t>
  </si>
  <si>
    <t>หนี้สินทางการเงินไม่หมุนเวียนอื่น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</si>
  <si>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</si>
  <si>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</si>
  <si>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</si>
  <si>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</si>
  <si>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>ทุนเรือนหุ้น</t>
  </si>
  <si>
    <r>
      <t xml:space="preserve">   ทุนจดทะเบียน </t>
    </r>
    <r>
      <rPr>
        <i/>
        <sz val="15"/>
        <rFont val="Angsana New"/>
        <family val="1"/>
      </rPr>
      <t>(หุ้นสามัญ มูลค่า 1 บาทต่อหุ้น)</t>
    </r>
  </si>
  <si>
    <t xml:space="preserve">   ทุนที่ออกและชำระแล้ว </t>
  </si>
  <si>
    <t xml:space="preserve">      (หุ้นสามัญ มูลค่า 1 บาทต่อหุ้น)</t>
  </si>
  <si>
    <t>ส่วนเกินมูลค่าหุ้น</t>
  </si>
  <si>
    <t xml:space="preserve">   ส่วนเกินมูลค่าหุ้นสามัญ</t>
  </si>
  <si>
    <t>ส่วนเกินทุนจากการเปลี่ยนแปลงส่วนได้เสีย</t>
  </si>
  <si>
    <t xml:space="preserve">   ในบริษัทย่อย บริษัทร่วม และการร่วมค้า</t>
  </si>
  <si>
    <t>ส่วนเกิน (ต่ำกว่า) ทุนจากรายการกับกิจการ</t>
  </si>
  <si>
    <t xml:space="preserve">   ภายใต้การควบคุมเดียวกัน</t>
  </si>
  <si>
    <t>ส่วนเกินทุนอื่น</t>
  </si>
  <si>
    <t>กำไรสะสม</t>
  </si>
  <si>
    <t xml:space="preserve">   จัดสรรแล้ว</t>
  </si>
  <si>
    <t xml:space="preserve">      ทุนสำรองตามกฎหมาย</t>
  </si>
  <si>
    <t xml:space="preserve">   ยังไม่ได้จัดสรร</t>
  </si>
  <si>
    <t>หุ้นทุนซื้อคืน</t>
  </si>
  <si>
    <t>หุ้นกู้ด้อยสิทธิที่มีลักษณะคล้ายทุน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</si>
  <si>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</si>
  <si>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</si>
  <si>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</si>
  <si>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</si>
  <si>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</si>
  <si>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 (ไม่ได้ตรวจสอบ)</t>
  </si>
  <si>
    <t>สำหรับงวดสามเดือนสิ้นสุด</t>
  </si>
  <si>
    <t xml:space="preserve">รายได้ </t>
  </si>
  <si>
    <t>รายได้จากการขายสินค้า</t>
  </si>
  <si>
    <t>รายได้ดอกเบี้ย</t>
  </si>
  <si>
    <t>เงินปันผลรับ</t>
  </si>
  <si>
    <t>กำไรจากอัตราแลกเปลี่ยนสุทธิ</t>
  </si>
  <si>
    <t>รายได้อื่น</t>
  </si>
  <si>
    <t>รวมรายได้</t>
  </si>
  <si>
    <t xml:space="preserve">ค่าใช้จ่าย </t>
  </si>
  <si>
    <t>ต้นทุนขายสินค้า</t>
  </si>
  <si>
    <t>ต้นทุนในการจัดจำหน่าย</t>
  </si>
  <si>
    <t>ค่าใช้จ่ายในการบริหาร</t>
  </si>
  <si>
    <t xml:space="preserve">   ยุติธรรมของสินทรัพย์ชีวภาพ</t>
  </si>
  <si>
    <t>(กลับรายการ) ขาดทุนจากการด้อยค่า</t>
  </si>
  <si>
    <t>ต้นทุนทางการเงินของหนี้สินตามสัญญาเช่า</t>
  </si>
  <si>
    <t>ต้นทุนทางการเงินอื่น</t>
  </si>
  <si>
    <t>รวมค่าใช้จ่าย</t>
  </si>
  <si>
    <t xml:space="preserve">   และการร่วมค้าที่ใช้วิธีส่วนได้เสีย</t>
  </si>
  <si>
    <t>กำไร (ขาดทุน) ก่อนค่าใช้จ่าย (รายได้) ภาษีเงินได้</t>
  </si>
  <si>
    <t xml:space="preserve">ค่าใช้จ่าย (รายได้) ภาษีเงินได้ </t>
  </si>
  <si>
    <t>กำไร (ขาดทุน) สำหรับงวด</t>
  </si>
  <si>
    <t>การแบ่งปันกำไร (ขาดทุน)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</si>
  <si>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</si>
  <si>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</si>
  <si>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งบกำไรขาดทุนเบ็ดเสร็จ (ไม่ได้ตรวจสอบ)</t>
  </si>
  <si>
    <t>กำไรขาดทุนเบ็ดเสร็จอื่น</t>
  </si>
  <si>
    <t>รายการที่อาจถูกจัดประเภทใหม่</t>
  </si>
  <si>
    <t xml:space="preserve">   ไว้ในกำไรหรือขาดทุนในภายหลัง</t>
  </si>
  <si>
    <t>ผลต่างของอัตราแลกเปลี่ยนจากการแปลงค่างบการเงิน</t>
  </si>
  <si>
    <t xml:space="preserve">   ในหน่วยงานต่างประเทศ</t>
  </si>
  <si>
    <t>ส่วนแบ่งกำไร (ขาดทุน) เบ็ดเสร็จอื่นของบริษัทร่วม</t>
  </si>
  <si>
    <t>ภาษีเงินได้ของรายการที่อาจถูกจัดประเภทใหม่</t>
  </si>
  <si>
    <t>รวมรายการที่อาจถูกจัดประเภทใหม่ไว้ใน</t>
  </si>
  <si>
    <t xml:space="preserve">   กำไรหรือขาดทุนในภายหลัง</t>
  </si>
  <si>
    <t>รายการที่จะไม่ถูกจัดประเภทใหม่</t>
  </si>
  <si>
    <t xml:space="preserve">   ผลประโยชน์พนักงานที่กำหนดไว้</t>
  </si>
  <si>
    <t>ส่วนแบ่งกำไรขาดทุนเบ็ดเสร็จอื่นของบริษัทร่วม</t>
  </si>
  <si>
    <t>ภาษีเงินได้ของรายการที่จะไม่ถูกจัดประเภทใหม่</t>
  </si>
  <si>
    <t>รวมรายการที่จะไม่ถูกจัดประเภทใหม่ไว้ใน</t>
  </si>
  <si>
    <t>กำไร (ขาดทุน) เบ็ดเสร็จรวมสำหรับงวด</t>
  </si>
  <si>
    <t>การแบ่งปันกำไร (ขาดทุน) เบ็ดเสร็จรวม</t>
  </si>
  <si>
    <t>งบการเปลี่ยนแปลงส่วนของผู้ถือหุ้น (ไม่ได้ตรวจสอบ)</t>
  </si>
  <si>
    <t xml:space="preserve">ส่วนเกิน </t>
  </si>
  <si>
    <t>ผลกำไร</t>
  </si>
  <si>
    <t>(ต่ำกว่า) ทุนจาก</t>
  </si>
  <si>
    <t>จากการ</t>
  </si>
  <si>
    <t>ผลกำไร (ขาดทุน)</t>
  </si>
  <si>
    <t>การเปลี่ยนแปลง</t>
  </si>
  <si>
    <t>ส่วนต่ำกว่าทุน</t>
  </si>
  <si>
    <t>(ขาดทุน)</t>
  </si>
  <si>
    <t>ป้องกัน</t>
  </si>
  <si>
    <t>จากเงินลงทุนใน</t>
  </si>
  <si>
    <t>ส่วนได้เสีย</t>
  </si>
  <si>
    <t>จากรายการ</t>
  </si>
  <si>
    <t>ความเสี่ยงของ</t>
  </si>
  <si>
    <t>ผลต่างของ</t>
  </si>
  <si>
    <t>รวม</t>
  </si>
  <si>
    <t>ทุน</t>
  </si>
  <si>
    <t>ในบริษัทย่อย</t>
  </si>
  <si>
    <t>กับกิจการภาย</t>
  </si>
  <si>
    <t>หุ้นกู้ด้อยสิทธิ</t>
  </si>
  <si>
    <t>เงินลงทุนสุทธิ</t>
  </si>
  <si>
    <t>อัตราแลกเปลี่ยน</t>
  </si>
  <si>
    <t>องค์ประกอบอื่น</t>
  </si>
  <si>
    <t>ที่ออกและ</t>
  </si>
  <si>
    <t>ส่วนเกิน</t>
  </si>
  <si>
    <t>บริษัทร่วม</t>
  </si>
  <si>
    <t>ใต้การควบคุม</t>
  </si>
  <si>
    <t>ทุนสำรอง</t>
  </si>
  <si>
    <t>หุ้นทุน</t>
  </si>
  <si>
    <t>ยังไม่ได้</t>
  </si>
  <si>
    <t>ที่มีลักษณะ</t>
  </si>
  <si>
    <t>ตีราคา</t>
  </si>
  <si>
    <t>ความเสี่ยง</t>
  </si>
  <si>
    <t>ในหน่วยงาน</t>
  </si>
  <si>
    <t>ผ่านกำไรขาดทุน</t>
  </si>
  <si>
    <t>จากการแปลงค่า</t>
  </si>
  <si>
    <t>ของ</t>
  </si>
  <si>
    <t xml:space="preserve"> รวมส่วนของ </t>
  </si>
  <si>
    <t>ที่ไม่มีอำนาจ</t>
  </si>
  <si>
    <t>รวมส่วนของ</t>
  </si>
  <si>
    <t xml:space="preserve">ชำระแล้ว </t>
  </si>
  <si>
    <t>มูลค่าหุ้นสามัญ</t>
  </si>
  <si>
    <t>และการร่วมค้า</t>
  </si>
  <si>
    <t>เดียวกัน</t>
  </si>
  <si>
    <t>ตามกฎหมาย</t>
  </si>
  <si>
    <t xml:space="preserve">ซื้อคืน </t>
  </si>
  <si>
    <t>จัดสรร</t>
  </si>
  <si>
    <t>คล้ายทุน</t>
  </si>
  <si>
    <t>สินทรัพย์ใหม่</t>
  </si>
  <si>
    <t>กระแสเงินสด</t>
  </si>
  <si>
    <t>ต่างประเทศ</t>
  </si>
  <si>
    <t>เบ็ดเสร็จอื่น</t>
  </si>
  <si>
    <t>งบการเงิน</t>
  </si>
  <si>
    <t xml:space="preserve"> บริษัทใหญ่ </t>
  </si>
  <si>
    <t>ควบคุม</t>
  </si>
  <si>
    <t>ผู้ถือหุ้น</t>
  </si>
  <si>
    <t>ยอดคงเหลือ ณ วันที่ 1 มกราคม 2566</t>
  </si>
  <si>
    <t>รายการกับผู้ถือหุ้นที่บันทึกโดยตรงเข้าส่วนของผู้ถือหุ้น</t>
  </si>
  <si>
    <t xml:space="preserve">   การจัดสรรส่วนทุนให้ผู้ถือหุ้น</t>
  </si>
  <si>
    <t xml:space="preserve">   ซื้อหุ้นคืน</t>
  </si>
  <si>
    <t xml:space="preserve">   รวมการจัดสรรส่วนทุนให้ผู้ถือหุ้น</t>
  </si>
  <si>
    <t xml:space="preserve">   การเปลี่ยนแปลงในส่วนได้เสียของบริษัทย่อย บริษัทร่วม และการร่วมค้า</t>
  </si>
  <si>
    <t xml:space="preserve">   การเปลี่ยนแปลงในส่วนได้เสียในบริษัทย่อย</t>
  </si>
  <si>
    <t xml:space="preserve">      โดยอำนาจควบคุมไม่เปลี่ยนแปลง</t>
  </si>
  <si>
    <t xml:space="preserve">   การเปลี่ยนแปลงในส่วนได้เสียในบริษัทร่วม และการร่วมค้า</t>
  </si>
  <si>
    <t xml:space="preserve">   บริษัทย่อยออกหุ้นเพิ่มทุน</t>
  </si>
  <si>
    <t xml:space="preserve">   การสูญเสียการควบคุมในบริษัทย่อย</t>
  </si>
  <si>
    <t xml:space="preserve">   รวมการเปลี่ยนแปลงในส่วนได้เสียของบริษัทย่อย บริษัทร่วม และการร่วมค้า</t>
  </si>
  <si>
    <t>รวมรายการกับผู้ถือหุ้นที่บันทึกโดยตรงเข้าส่วนของผู้ถือหุ้น</t>
  </si>
  <si>
    <t>กำไรขาดทุนเบ็ดเสร็จสำหรับงวด</t>
  </si>
  <si>
    <t xml:space="preserve">   กำไรขาดทุนเบ็ดเสร็จอื่น</t>
  </si>
  <si>
    <t xml:space="preserve">     - อื่นๆ </t>
  </si>
  <si>
    <t>รวมกำไร (ขาดทุน) เบ็ดเสร็จสำหรับงวด</t>
  </si>
  <si>
    <t>โอนไปกำไรสะสม</t>
  </si>
  <si>
    <t xml:space="preserve">ยอดคงเหลือ ณ วันที่ 31 ธันวาคม 2566 ตามที่รายงานในงวดก่อน </t>
  </si>
  <si>
    <t xml:space="preserve">   ผลกระทบจากมาตรฐานการบัญชี ฉบับที่ 29</t>
  </si>
  <si>
    <t>ยอดคงเหลือ ณ วันที่ 1 มกราคม 2567</t>
  </si>
  <si>
    <t xml:space="preserve">   กำไร</t>
  </si>
  <si>
    <t>ส่วนเกินทุน</t>
  </si>
  <si>
    <t>จากรายการกับ</t>
  </si>
  <si>
    <t>กิจการภายใต้</t>
  </si>
  <si>
    <t>จากการตีราคา</t>
  </si>
  <si>
    <t xml:space="preserve"> มูลค่าหุ้นสามัญ</t>
  </si>
  <si>
    <t>การควบคุมเดียวกัน</t>
  </si>
  <si>
    <t>ดอกเบี้ยจ่ายและค่าใช้จ่ายอื่นสำหรับหุ้นกู้ด้อยสิทธิที่มีลักษณะคล้ายทุน</t>
  </si>
  <si>
    <t>งบกระแสเงินสด (ไม่ได้ตรวจสอบ)</t>
  </si>
  <si>
    <t>กระแสเงินสดจากกิจกรรมดำเนินงาน</t>
  </si>
  <si>
    <t>ค่าเสื่อมราคา</t>
  </si>
  <si>
    <t>ค่าตัดจำหน่าย</t>
  </si>
  <si>
    <t>ค่าเสื่อมราคาของสินทรัพย์ชีวภาพ</t>
  </si>
  <si>
    <t>ต้นทุนทางการเงิน</t>
  </si>
  <si>
    <t>กำไรจากการขายบริษัทย่อย</t>
  </si>
  <si>
    <t>(กำไร) ขาดทุนจากอัตราแลกเปลี่ยนที่ยังไม่เกิดขึ้นจริง</t>
  </si>
  <si>
    <t xml:space="preserve">ส่วนแบ่ง (กำไร) ขาดทุนจากเงินลงทุนในบริษัทร่วม </t>
  </si>
  <si>
    <t>ค่าใช้จ่าย (รายได้) ภาษีเงินได้</t>
  </si>
  <si>
    <t>กระแสเงินสดจากกิจกรรมดำเนินงาน (ต่อ)</t>
  </si>
  <si>
    <t>การเปลี่ยนแปลงในสินทรัพย์และหนี้สินดำเนินงาน</t>
  </si>
  <si>
    <t xml:space="preserve">ลูกหนี้การค้าและลูกหนี้หมุนเวียนอื่น </t>
  </si>
  <si>
    <t>สินทรัพย์ชีวภาพ</t>
  </si>
  <si>
    <t xml:space="preserve">เจ้าหนี้การค้าและเจ้าหนี้หมุนเวียนอื่น </t>
  </si>
  <si>
    <t>จ่ายผลประโยชน์พนักงาน</t>
  </si>
  <si>
    <t>จ่ายภาษีเงินได้</t>
  </si>
  <si>
    <t>กระแสเงินสดสุทธิได้มาจาก (ใช้ไปใน) กิจกรรมดำเนินงาน</t>
  </si>
  <si>
    <t>กระแสเงินสดจากกิจกรรมลงทุน</t>
  </si>
  <si>
    <t>ดอกเบี้ยรับ</t>
  </si>
  <si>
    <t>เงินสดรับจากการให้กู้ยืมระยะสั้นแก่บริษัทอื่น</t>
  </si>
  <si>
    <t>เงินสดจ่ายเพื่อซื้อเงินลงทุน และเพิ่มทุน</t>
  </si>
  <si>
    <t>เงินสดรับจากการขายเงินลงทุน</t>
  </si>
  <si>
    <t>เงินสดรับจากการให้กู้ยืมระยะยาวแก่กิจการที่เกี่ยวข้องกัน</t>
  </si>
  <si>
    <t>เงินสดรับจากการขายที่ดิน อาคารและอุปกรณ์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</si>
  <si>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</si>
  <si>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</si>
  <si>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เงินสดจ่ายเพื่อชำระคืนเงินกู้ยืมระยะสั้นจากสถาบันการเงิน</t>
  </si>
  <si>
    <t xml:space="preserve">เงินสดรับจาก (จ่ายเพื่อชำระคืน) ตั๋วแลกเงิน </t>
  </si>
  <si>
    <t>เงินสดรับจาก (จ่ายเพื่อชำระคืน) เงินกู้ยืมระยะสั้นจาก</t>
  </si>
  <si>
    <t xml:space="preserve">   กิจการที่เกี่ยวข้องกัน</t>
  </si>
  <si>
    <t>เงินสดจ่ายเพื่อชำระหนี้สินตามสัญญาเช่า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</si>
  <si>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</si>
  <si>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</si>
  <si>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เงินสดรับจากการออกหุ้นกู้</t>
  </si>
  <si>
    <t>เงินสดจ่ายเพื่อชำระคืนหุ้นกู้</t>
  </si>
  <si>
    <t>เงินสดจ่ายชำระต้นทุนธุรกรรมทางการเงิน</t>
  </si>
  <si>
    <t>ดอกเบี้ยจ่าย</t>
  </si>
  <si>
    <t>เงินปันผลจ่ายให้ผู้ถือหุ้นของบริษัท และส่วนได้เสีย</t>
  </si>
  <si>
    <t xml:space="preserve">   ที่ไม่มีอำนาจควบคุม</t>
  </si>
  <si>
    <t xml:space="preserve">   ก่อนผลกระทบของอัตราแลกเปลี่ยน  </t>
  </si>
  <si>
    <t>ผลกระทบของอัตราแลกเปลี่ยนที่มีต่อเงินสดและรายการ</t>
  </si>
  <si>
    <t xml:space="preserve">   เทียบเท่าเงินสด</t>
  </si>
  <si>
    <t>ข้อมูลงบกระแสเงินสดเปิดเผยเพิ่มเติม</t>
  </si>
  <si>
    <t>ประกอบด้วย</t>
  </si>
  <si>
    <t>เงินเบิกเกินบัญชี</t>
  </si>
  <si>
    <t>สุทธิ</t>
  </si>
  <si>
    <t xml:space="preserve">   หนี้สูญของลูกหนี้การค้าและลูกหนี้หมุนเวียนอื่น</t>
  </si>
  <si>
    <t>กำไรจากการเปลี่ยนแปลงมูลค่า</t>
  </si>
  <si>
    <t>ผลกำไร (ขาดทุน) จากเงินลงทุนในตราสารทุนที่</t>
  </si>
  <si>
    <t>ผลกำไรจากการวัดมูลค่าใหม่ของ</t>
  </si>
  <si>
    <t>กำไร (ขาดทุน) เบ็ดเสร็จอื่นสำหรับงวด - สุทธิจากภาษี</t>
  </si>
  <si>
    <t>กำไรจากการเปลี่ยนแปลง</t>
  </si>
  <si>
    <t xml:space="preserve">   มูลค่ายุติธรรมของสินทรัพย์ชีวภาพ</t>
  </si>
  <si>
    <t xml:space="preserve">ผลขาดทุนจากการป้องกันความเสี่ยงของเงินลงทุนสุทธิ </t>
  </si>
  <si>
    <t>ผลกำไร (ขาดทุน) จากการป้องกันความเสี่ยงกระแสเงินสด</t>
  </si>
  <si>
    <t xml:space="preserve">   วัดมูลค่ายุติธรรมผ่านกำไรขาดทุนเบ็ดเสร็จอื่น</t>
  </si>
  <si>
    <t>จากการป้องกัน</t>
  </si>
  <si>
    <t xml:space="preserve">    เงินปันผลจ่าย</t>
  </si>
  <si>
    <t xml:space="preserve">      - สุทธิจากภาษีเงินได้</t>
  </si>
  <si>
    <t xml:space="preserve">ปรับรายการที่กระทบกำไร (ขาดทุน) เป็นเงินสดรับ </t>
  </si>
  <si>
    <t xml:space="preserve">(กำไร) ขาดทุนจากการขายและตัดจำหน่าย </t>
  </si>
  <si>
    <t>กำไรจากการเปลี่ยนแปลงมูลค่ายุติธรรมของสินทรัพย์ชีวภาพ</t>
  </si>
  <si>
    <t>เงินสดจ่ายจากการให้กู้ยืมระยะยาวแก่กิจการที่เกี่ยวข้องกัน</t>
  </si>
  <si>
    <t xml:space="preserve">เงินสดจ่ายเพื่อซื้อที่ดิน อาคารและอุปกรณ์ </t>
  </si>
  <si>
    <t>เงินสดรับจากการออกหุ้นสามัญของบริษัทย่อย</t>
  </si>
  <si>
    <t>เงินสดจ่ายซื้อส่วนได้เสียที่ไม่มีอำนาจควบคุม</t>
  </si>
  <si>
    <t xml:space="preserve">เงินสดและรายการเทียบเท่าเงินสด ณ 1 มกราคม </t>
  </si>
  <si>
    <t xml:space="preserve">1.    เงินสดและรายการเทียบเท่าเงินสด </t>
  </si>
  <si>
    <t>2.    รายการที่ไม่ใช่เงินสด</t>
  </si>
  <si>
    <t>เงินปันผลจ่ายของบริษัทสุทธิจากส่วนที่เป็นของหุ้นทุนซื้อคืน</t>
  </si>
  <si>
    <t>กำไรจากเงินลงทุน</t>
  </si>
  <si>
    <t>กำไร (ขาดทุน) ต่อหุ้นขั้นพื้นฐานและ</t>
  </si>
  <si>
    <r>
      <t xml:space="preserve">   กำไร (ขาดทุน) ต่อหุ้นปรับลด </t>
    </r>
    <r>
      <rPr>
        <b/>
        <i/>
        <sz val="15"/>
        <rFont val="Angsana New"/>
        <family val="1"/>
      </rPr>
      <t>(บาท)</t>
    </r>
  </si>
  <si>
    <t>ผลกระทบเงินสดจากการสูญเสียการควบคุมในบริษัทย่อย</t>
  </si>
  <si>
    <t xml:space="preserve">   ที่ดิน อาคาร และอุปกรณ์ และสินทรัพย์สิทธิการใช้ </t>
  </si>
  <si>
    <t xml:space="preserve">  กำหนดให้วัดมูลค่ายุติธรรมผ่าน</t>
  </si>
  <si>
    <t xml:space="preserve">  กำไรขาดทุนเบ็ดเสร็จอื่น</t>
  </si>
  <si>
    <t xml:space="preserve">ส่วนแบ่งกำไร (ขาดทุน) จากเงินลงทุนในบริษัทร่วม </t>
  </si>
  <si>
    <t>ตราสารทุนที่กำหนด</t>
  </si>
  <si>
    <t>ให้วัดมูลค่ายุติธรรม</t>
  </si>
  <si>
    <t xml:space="preserve">เงินสดจ่ายเพื่อซื้อสินทรัพย์ไม่มีตัวตนอื่น </t>
  </si>
  <si>
    <t>เงินสดรับ (จ่าย) จากสินทรัพย์ทางการเงินอื่น</t>
  </si>
  <si>
    <t>เงินสดจ่ายจากการให้กู้ยืมระยะสั้นแก่กิจการที่เกี่ยวข้องกัน</t>
  </si>
  <si>
    <t xml:space="preserve">เงินสดรับจากการขายสินทรัพย์ไม่มีตัวตนอื่น </t>
  </si>
  <si>
    <t xml:space="preserve">   กำไร (ขาดทุน)</t>
  </si>
  <si>
    <t xml:space="preserve">     - กำไร (ขาดทุน) จากการวัดมูลค่าใหม่ของผลประโยชน์พนักงานที่กำหนดไว้</t>
  </si>
  <si>
    <t xml:space="preserve">      สำรองหุ้นทุนซื้อคืน</t>
  </si>
  <si>
    <t>สำรอง</t>
  </si>
  <si>
    <t xml:space="preserve">              ในบริษัทย่อยอีกแห่งหนึ่งเป็นจำนวนเงิน 14,264 ล้านบาท (ดูรายละเอียดในหมายเหตุข้อ 4)</t>
  </si>
  <si>
    <t>รวมกำไรขาดทุนเบ็ดเสร็จสำหรับงวด</t>
  </si>
  <si>
    <t>30 กันยายน</t>
  </si>
  <si>
    <t>วันที่ 30 กันยายน</t>
  </si>
  <si>
    <t>สำหรับงวดเก้าเดือนสิ้นสุด</t>
  </si>
  <si>
    <t>ยอดคงเหลือ ณ วันที่ 30 กันยายน 2566</t>
  </si>
  <si>
    <t xml:space="preserve">   การได้มาซึ่งบริษัทย่อยที่มีส่วนได้เสียที่ไม่มีอำนาจควบคุม</t>
  </si>
  <si>
    <t>ยอดคงเหลือ ณ วันที่ 30 กันยายน 2567</t>
  </si>
  <si>
    <t>กำไรจากการรวมธุรกิจแบบขั้น</t>
  </si>
  <si>
    <t>เงินสดจ่ายสุทธิจากการซื้อบริษัทย่อย</t>
  </si>
  <si>
    <t>3, 12</t>
  </si>
  <si>
    <t>7, 12</t>
  </si>
  <si>
    <t>สำหรับงวดเก้าเดือนสิ้นสุดวันที่ 30 กันยายน 2566</t>
  </si>
  <si>
    <t>สำหรับงวดเก้าเดือนสิ้นสุดวันที่ 30 กันยายน 2567</t>
  </si>
  <si>
    <t>เงินสดและรายการเทียบเท่าเงินสด ณ  30  กันยายน</t>
  </si>
  <si>
    <t xml:space="preserve">       2.1  ในระหว่างงวดเก้าเดือนสิ้นสุดวันที่ 30 กันยายน 2567  บริษัทได้ซื้อเงินลงทุนในบริษัทย่อยแห่งหนึ่งเป็นจำนวนเงิน 14,264 ล้านบาท </t>
  </si>
  <si>
    <t xml:space="preserve">     - กำไรจากการวัดมูลค่าใหม่ของผลประโยชน์พนักงานที่กำหนดไว้</t>
  </si>
  <si>
    <t xml:space="preserve">     - อื่นๆ</t>
  </si>
  <si>
    <t xml:space="preserve">     - สุทธิจากภาษีเงินได้</t>
  </si>
  <si>
    <t>ขาดทุนจากอัตราแลกเปลี่ยนสุทธิ</t>
  </si>
  <si>
    <t>(กลับรายการ) ผลขาดทุนจากการปรับลดมูลค่าสินค้าคงเหลือ</t>
  </si>
  <si>
    <t xml:space="preserve">       2.2  ในระหว่างงวดเก้าเดือนสิ้นสุดวันที่ 30 กันยายน 2567 บริษัทชำระค่าหุ้นเพิ่มทุนในบริษัทย่อยที่จัดตั้งขึ้นใหม่แห่งหนึ่ง ด้วยเงินลงทุน</t>
  </si>
  <si>
    <t>ผลกำไรจากการตีราคาสินทรัพย์ใหม่</t>
  </si>
  <si>
    <t xml:space="preserve">    ซื้อหุ้นคืน</t>
  </si>
  <si>
    <t xml:space="preserve">   การเปลี่ยนแปลงส่วนได้เสียในบริษัทร่วม</t>
  </si>
  <si>
    <t xml:space="preserve">     - ขาดทุนจากการวัดมูลค่าใหม่ของผลประโยชน์พนักงานที่กำหนดไว้</t>
  </si>
  <si>
    <t>เงินสดรับจาก (จ่ายเพื่อซื้อ) หุ้นทุนซื้อคืน</t>
  </si>
  <si>
    <t>ส่วนแบ่งกำไรจากเงินลงทุนในบริษัทร่วม</t>
  </si>
  <si>
    <t>ส่วนแบ่งขาดทุนเบ็ดเสร็จอื่นของบริษัทร่วม</t>
  </si>
  <si>
    <t xml:space="preserve">   การเปลี่ยนแปลงในส่วนได้เสียของบริษัทย่อยและบริษัทร่วม</t>
  </si>
  <si>
    <t>ผลขาดทุนด้านเครดิตที่คาดว่าจะเกิดขึ้นและ</t>
  </si>
  <si>
    <t xml:space="preserve">เงินสดและรายการเทียบเท่าเงินสดลดลงสุทธิ </t>
  </si>
  <si>
    <t>กระแสเงินสดสุทธิใช้ไปในกิจกรรมจัดหาเงิน</t>
  </si>
  <si>
    <t xml:space="preserve">   รวมการเปลี่ยนแปลงในส่วนได้เสียของบริษัทย่อยและบริษัทร่วม</t>
  </si>
  <si>
    <t xml:space="preserve">              โดยชำระค่าหุ้นด้วยการหักกลบลบหนี้ (ดูรายละเอียดในหมายเหตุข้อ 4)</t>
  </si>
  <si>
    <t>กำไรจากการเปลี่ยนแปลงมูลค่ายุติธรรมของ</t>
  </si>
  <si>
    <t xml:space="preserve">   สินทรัพย์ทางการเงินที่ถือไว้เพื่อค้า</t>
  </si>
  <si>
    <t>ขาดทุนจากการแลกเปลี่ยนเงินลงทุน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</si>
</sst>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\ ;\(#,##0\)"/>
    <numFmt numFmtId="166" formatCode="_(&quot;฿&quot;* #,##0.00_);_(&quot;฿&quot;* \(#,##0.00\);_(&quot;฿&quot;* &quot;-&quot;??_);_(@_)"/>
    <numFmt numFmtId="167" formatCode="#,##0.00\ ;\(#,##0.00\)"/>
    <numFmt numFmtId="168" formatCode="_-* #,##0.00_-;\-* #,##0.00_-;_-* &quot;-&quot;??_-;_-@_-"/>
  </numFmts>
  <fonts count="27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sz val="15"/>
      <color indexed="8"/>
      <name val="Angsana New"/>
      <family val="1"/>
    </font>
    <font>
      <b/>
      <sz val="16"/>
      <color indexed="8"/>
      <name val="Angsana New"/>
      <family val="1"/>
    </font>
    <font>
      <sz val="17"/>
      <name val="Angsana New"/>
      <family val="1"/>
    </font>
    <font>
      <sz val="16"/>
      <name val="Angsana New"/>
      <family val="1"/>
    </font>
    <font>
      <i/>
      <sz val="15"/>
      <color indexed="8"/>
      <name val="Angsana New"/>
      <family val="1"/>
    </font>
    <font>
      <b/>
      <i/>
      <sz val="15"/>
      <color indexed="8"/>
      <name val="Angsana New"/>
      <family val="1"/>
    </font>
    <font>
      <sz val="16"/>
      <color indexed="8"/>
      <name val="Angsana New"/>
      <family val="1"/>
    </font>
    <font>
      <i/>
      <sz val="16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4"/>
      <name val="Cordia New"/>
      <family val="2"/>
    </font>
    <font>
      <sz val="11"/>
      <color theme="1"/>
      <name val="Calibri"/>
      <family val="2"/>
      <scheme val="minor"/>
    </font>
    <font>
      <b/>
      <sz val="15"/>
      <color rgb="FFFF0000"/>
      <name val="Angsana New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4"/>
      <name val="AngsanaUPC"/>
      <family val="1"/>
      <charset val="222"/>
    </font>
    <font>
      <sz val="15"/>
      <color rgb="FF0070C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43" fontId="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5" fillId="0" borderId="0"/>
    <xf numFmtId="0" fontId="20" fillId="0" borderId="0"/>
    <xf numFmtId="0" fontId="5" fillId="0" borderId="0"/>
    <xf numFmtId="0" fontId="23" fillId="0" borderId="0"/>
    <xf numFmtId="0" fontId="2" fillId="0" borderId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4" fillId="0" borderId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</cellStyleXfs>
  <cellXfs count="184">
    <xf numFmtId="0" fontId="0" fillId="0" borderId="0" xfId="0"/>
    <xf numFmtId="164" fontId="5" fillId="0" borderId="0" xfId="1" applyNumberFormat="1" applyFont="1" applyFill="1" applyAlignment="1"/>
    <xf numFmtId="164" fontId="5" fillId="0" borderId="0" xfId="1" applyNumberFormat="1" applyFont="1" applyFill="1" applyAlignment="1">
      <alignment horizontal="right"/>
    </xf>
    <xf numFmtId="164" fontId="5" fillId="0" borderId="1" xfId="1" applyNumberFormat="1" applyFont="1" applyFill="1" applyBorder="1" applyAlignment="1"/>
    <xf numFmtId="41" fontId="0" fillId="0" borderId="0" xfId="1" applyNumberFormat="1" applyFont="1" applyFill="1" applyAlignment="1">
      <alignment horizontal="right"/>
    </xf>
    <xf numFmtId="41" fontId="0" fillId="0" borderId="1" xfId="1" applyNumberFormat="1" applyFont="1" applyFill="1" applyBorder="1" applyAlignment="1">
      <alignment horizontal="right"/>
    </xf>
    <xf numFmtId="41" fontId="5" fillId="0" borderId="0" xfId="3" applyNumberFormat="1" applyFont="1" applyFill="1" applyBorder="1" applyAlignment="1">
      <alignment horizontal="right"/>
    </xf>
    <xf numFmtId="43" fontId="6" fillId="0" borderId="0" xfId="3" applyFont="1" applyFill="1" applyBorder="1" applyAlignment="1">
      <alignment horizontal="right"/>
    </xf>
    <xf numFmtId="164" fontId="9" fillId="0" borderId="0" xfId="3" applyNumberFormat="1" applyFont="1" applyFill="1" applyBorder="1" applyAlignment="1">
      <alignment horizontal="right"/>
    </xf>
    <xf numFmtId="43" fontId="9" fillId="0" borderId="0" xfId="3" applyFont="1" applyFill="1" applyBorder="1" applyAlignment="1">
      <alignment horizontal="right"/>
    </xf>
    <xf numFmtId="41" fontId="5" fillId="0" borderId="1" xfId="3" applyNumberFormat="1" applyFont="1" applyFill="1" applyBorder="1" applyAlignment="1">
      <alignment horizontal="right"/>
    </xf>
    <xf numFmtId="43" fontId="10" fillId="0" borderId="0" xfId="3" applyFont="1" applyFill="1" applyAlignment="1">
      <alignment horizontal="right"/>
    </xf>
    <xf numFmtId="43" fontId="10" fillId="0" borderId="0" xfId="3" applyFont="1" applyFill="1" applyBorder="1" applyAlignment="1">
      <alignment horizontal="right"/>
    </xf>
    <xf numFmtId="41" fontId="6" fillId="0" borderId="1" xfId="3" applyNumberFormat="1" applyFont="1" applyFill="1" applyBorder="1" applyAlignment="1">
      <alignment horizontal="right"/>
    </xf>
    <xf numFmtId="41" fontId="6" fillId="0" borderId="0" xfId="3" applyNumberFormat="1" applyFont="1" applyFill="1" applyBorder="1" applyAlignment="1">
      <alignment horizontal="right"/>
    </xf>
    <xf numFmtId="41" fontId="0" fillId="0" borderId="1" xfId="3" applyNumberFormat="1" applyFont="1" applyFill="1" applyBorder="1" applyAlignment="1">
      <alignment horizontal="right"/>
    </xf>
    <xf numFmtId="41" fontId="6" fillId="0" borderId="4" xfId="3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164" fontId="6" fillId="0" borderId="1" xfId="1" applyNumberFormat="1" applyFont="1" applyFill="1" applyBorder="1" applyAlignment="1"/>
    <xf numFmtId="164" fontId="6" fillId="0" borderId="0" xfId="1" applyNumberFormat="1" applyFont="1" applyFill="1" applyBorder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6" fillId="0" borderId="1" xfId="1" applyNumberFormat="1" applyFont="1" applyFill="1" applyBorder="1" applyAlignment="1">
      <alignment horizontal="right"/>
    </xf>
    <xf numFmtId="41" fontId="5" fillId="0" borderId="1" xfId="1" applyNumberFormat="1" applyFont="1" applyFill="1" applyBorder="1" applyAlignment="1">
      <alignment horizontal="right"/>
    </xf>
    <xf numFmtId="41" fontId="0" fillId="0" borderId="0" xfId="3" applyNumberFormat="1" applyFont="1" applyFill="1" applyBorder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6" fillId="0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/>
    <xf numFmtId="164" fontId="5" fillId="0" borderId="0" xfId="1" quotePrefix="1" applyNumberFormat="1" applyFont="1" applyFill="1" applyAlignment="1">
      <alignment horizontal="right"/>
    </xf>
    <xf numFmtId="164" fontId="9" fillId="0" borderId="0" xfId="1" applyNumberFormat="1" applyFont="1" applyFill="1" applyAlignment="1"/>
    <xf numFmtId="41" fontId="0" fillId="0" borderId="0" xfId="3" applyNumberFormat="1" applyFont="1" applyFill="1" applyAlignment="1">
      <alignment horizontal="right"/>
    </xf>
    <xf numFmtId="41" fontId="0" fillId="0" borderId="0" xfId="1" applyNumberFormat="1" applyFont="1" applyFill="1" applyBorder="1" applyAlignment="1">
      <alignment horizontal="right"/>
    </xf>
    <xf numFmtId="43" fontId="5" fillId="0" borderId="0" xfId="1" applyFont="1" applyFill="1" applyBorder="1" applyAlignment="1">
      <alignment horizontal="right"/>
    </xf>
    <xf numFmtId="164" fontId="0" fillId="0" borderId="1" xfId="1" applyNumberFormat="1" applyFont="1" applyFill="1" applyBorder="1" applyAlignment="1"/>
    <xf numFmtId="164" fontId="6" fillId="0" borderId="3" xfId="1" applyNumberFormat="1" applyFont="1" applyFill="1" applyBorder="1" applyAlignment="1"/>
    <xf numFmtId="164" fontId="5" fillId="0" borderId="3" xfId="1" applyNumberFormat="1" applyFont="1" applyFill="1" applyBorder="1" applyAlignment="1"/>
    <xf numFmtId="165" fontId="5" fillId="0" borderId="0" xfId="1" applyNumberFormat="1" applyFont="1" applyFill="1" applyBorder="1" applyAlignment="1"/>
    <xf numFmtId="165" fontId="9" fillId="0" borderId="0" xfId="1" applyNumberFormat="1" applyFont="1" applyFill="1" applyBorder="1" applyAlignment="1"/>
    <xf numFmtId="165" fontId="0" fillId="0" borderId="0" xfId="1" applyNumberFormat="1" applyFont="1" applyFill="1" applyBorder="1" applyAlignment="1"/>
    <xf numFmtId="164" fontId="6" fillId="0" borderId="0" xfId="1" applyNumberFormat="1" applyFont="1" applyFill="1" applyAlignment="1">
      <alignment horizontal="right"/>
    </xf>
    <xf numFmtId="164" fontId="7" fillId="0" borderId="0" xfId="3" applyNumberFormat="1" applyFont="1" applyFill="1" applyAlignment="1">
      <alignment horizontal="right"/>
    </xf>
    <xf numFmtId="41" fontId="6" fillId="0" borderId="0" xfId="3" applyNumberFormat="1" applyFont="1" applyFill="1" applyAlignment="1">
      <alignment horizontal="right"/>
    </xf>
    <xf numFmtId="43" fontId="6" fillId="0" borderId="0" xfId="3" applyFont="1" applyFill="1" applyAlignment="1">
      <alignment horizontal="right"/>
    </xf>
    <xf numFmtId="164" fontId="6" fillId="0" borderId="0" xfId="1" applyNumberFormat="1" applyFont="1" applyFill="1" applyBorder="1" applyAlignment="1"/>
    <xf numFmtId="164" fontId="5" fillId="0" borderId="0" xfId="1" applyNumberFormat="1" applyFont="1" applyFill="1"/>
    <xf numFmtId="49" fontId="9" fillId="0" borderId="0" xfId="0" applyNumberFormat="1" applyFont="1"/>
    <xf numFmtId="49" fontId="10" fillId="0" borderId="0" xfId="0" applyNumberFormat="1" applyFont="1"/>
    <xf numFmtId="0" fontId="6" fillId="0" borderId="0" xfId="0" applyFont="1"/>
    <xf numFmtId="165" fontId="10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right"/>
    </xf>
    <xf numFmtId="0" fontId="7" fillId="0" borderId="0" xfId="0" applyFont="1" applyAlignment="1">
      <alignment horizontal="center" vertical="center"/>
    </xf>
    <xf numFmtId="0" fontId="10" fillId="0" borderId="0" xfId="0" applyFont="1"/>
    <xf numFmtId="41" fontId="6" fillId="0" borderId="0" xfId="1" applyNumberFormat="1" applyFont="1" applyFill="1" applyBorder="1" applyAlignment="1">
      <alignment horizontal="right"/>
    </xf>
    <xf numFmtId="165" fontId="0" fillId="0" borderId="0" xfId="0" applyNumberFormat="1"/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49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/>
    <xf numFmtId="0" fontId="9" fillId="0" borderId="1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/>
    <xf numFmtId="0" fontId="8" fillId="0" borderId="0" xfId="0" applyFont="1" applyAlignment="1">
      <alignment horizontal="left"/>
    </xf>
    <xf numFmtId="49" fontId="15" fillId="0" borderId="0" xfId="0" applyNumberFormat="1" applyFont="1"/>
    <xf numFmtId="0" fontId="15" fillId="0" borderId="0" xfId="0" applyFont="1"/>
    <xf numFmtId="0" fontId="0" fillId="0" borderId="0" xfId="0" applyAlignment="1">
      <alignment horizontal="left"/>
    </xf>
    <xf numFmtId="49" fontId="11" fillId="0" borderId="0" xfId="0" applyNumberFormat="1" applyFont="1"/>
    <xf numFmtId="0" fontId="12" fillId="0" borderId="0" xfId="0" applyFont="1"/>
    <xf numFmtId="0" fontId="7" fillId="0" borderId="0" xfId="0" applyFont="1" applyAlignment="1">
      <alignment horizontal="right"/>
    </xf>
    <xf numFmtId="49" fontId="6" fillId="0" borderId="0" xfId="0" applyNumberFormat="1" applyFont="1"/>
    <xf numFmtId="49" fontId="9" fillId="0" borderId="0" xfId="0" applyNumberFormat="1" applyFont="1" applyAlignment="1">
      <alignment horizontal="center"/>
    </xf>
    <xf numFmtId="164" fontId="5" fillId="0" borderId="0" xfId="0" applyNumberFormat="1" applyFont="1"/>
    <xf numFmtId="164" fontId="5" fillId="0" borderId="1" xfId="0" applyNumberFormat="1" applyFont="1" applyBorder="1" applyAlignment="1">
      <alignment horizontal="center"/>
    </xf>
    <xf numFmtId="43" fontId="9" fillId="0" borderId="0" xfId="3" applyFont="1" applyFill="1" applyAlignment="1">
      <alignment horizontal="right"/>
    </xf>
    <xf numFmtId="164" fontId="9" fillId="0" borderId="0" xfId="0" applyNumberFormat="1" applyFont="1" applyAlignment="1">
      <alignment horizontal="center"/>
    </xf>
    <xf numFmtId="164" fontId="0" fillId="0" borderId="0" xfId="0" applyNumberFormat="1"/>
    <xf numFmtId="165" fontId="6" fillId="0" borderId="0" xfId="0" applyNumberFormat="1" applyFont="1"/>
    <xf numFmtId="165" fontId="9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164" fontId="6" fillId="0" borderId="0" xfId="0" applyNumberFormat="1" applyFont="1"/>
    <xf numFmtId="165" fontId="10" fillId="0" borderId="3" xfId="0" applyNumberFormat="1" applyFont="1" applyBorder="1" applyAlignment="1">
      <alignment horizontal="right"/>
    </xf>
    <xf numFmtId="49" fontId="4" fillId="0" borderId="0" xfId="0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/>
    </xf>
    <xf numFmtId="49" fontId="8" fillId="0" borderId="0" xfId="0" applyNumberFormat="1" applyFont="1"/>
    <xf numFmtId="165" fontId="5" fillId="0" borderId="0" xfId="0" applyNumberFormat="1" applyFont="1"/>
    <xf numFmtId="165" fontId="0" fillId="0" borderId="0" xfId="0" applyNumberFormat="1" applyAlignment="1">
      <alignment horizontal="right"/>
    </xf>
    <xf numFmtId="0" fontId="8" fillId="0" borderId="0" xfId="0" applyFont="1" applyAlignment="1">
      <alignment horizontal="center"/>
    </xf>
    <xf numFmtId="37" fontId="5" fillId="0" borderId="0" xfId="0" applyNumberFormat="1" applyFont="1"/>
    <xf numFmtId="165" fontId="6" fillId="0" borderId="0" xfId="0" applyNumberFormat="1" applyFont="1" applyAlignment="1">
      <alignment horizontal="right"/>
    </xf>
    <xf numFmtId="0" fontId="17" fillId="0" borderId="0" xfId="0" applyFont="1" applyAlignment="1">
      <alignment horizontal="center"/>
    </xf>
    <xf numFmtId="0" fontId="13" fillId="0" borderId="0" xfId="0" applyFont="1"/>
    <xf numFmtId="165" fontId="0" fillId="0" borderId="0" xfId="1" applyNumberFormat="1" applyFont="1" applyFill="1"/>
    <xf numFmtId="165" fontId="0" fillId="0" borderId="1" xfId="0" applyNumberFormat="1" applyBorder="1"/>
    <xf numFmtId="164" fontId="6" fillId="0" borderId="0" xfId="3" applyNumberFormat="1" applyFont="1" applyFill="1" applyBorder="1" applyAlignment="1">
      <alignment horizontal="right"/>
    </xf>
    <xf numFmtId="0" fontId="4" fillId="0" borderId="0" xfId="0" applyFont="1"/>
    <xf numFmtId="0" fontId="19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0" fontId="8" fillId="0" borderId="0" xfId="0" applyFont="1"/>
    <xf numFmtId="0" fontId="7" fillId="0" borderId="0" xfId="0" applyFont="1"/>
    <xf numFmtId="165" fontId="6" fillId="0" borderId="2" xfId="0" applyNumberFormat="1" applyFont="1" applyBorder="1"/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/>
    <xf numFmtId="0" fontId="16" fillId="0" borderId="0" xfId="0" applyFont="1"/>
    <xf numFmtId="0" fontId="0" fillId="0" borderId="0" xfId="7" quotePrefix="1" applyFont="1" applyAlignment="1">
      <alignment horizontal="left"/>
    </xf>
    <xf numFmtId="37" fontId="5" fillId="0" borderId="1" xfId="0" applyNumberFormat="1" applyFont="1" applyBorder="1"/>
    <xf numFmtId="165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1" fontId="6" fillId="0" borderId="0" xfId="1" applyNumberFormat="1" applyFont="1" applyFill="1" applyAlignment="1">
      <alignment horizontal="right"/>
    </xf>
    <xf numFmtId="41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0" fontId="0" fillId="0" borderId="0" xfId="0" applyAlignment="1">
      <alignment wrapText="1"/>
    </xf>
    <xf numFmtId="165" fontId="5" fillId="0" borderId="1" xfId="0" applyNumberFormat="1" applyFont="1" applyBorder="1"/>
    <xf numFmtId="44" fontId="0" fillId="0" borderId="0" xfId="0" applyNumberFormat="1" applyAlignment="1">
      <alignment horizontal="right"/>
    </xf>
    <xf numFmtId="165" fontId="5" fillId="0" borderId="3" xfId="0" applyNumberFormat="1" applyFont="1" applyBorder="1"/>
    <xf numFmtId="49" fontId="7" fillId="0" borderId="0" xfId="0" applyNumberFormat="1" applyFont="1"/>
    <xf numFmtId="164" fontId="22" fillId="0" borderId="0" xfId="0" applyNumberFormat="1" applyFont="1"/>
    <xf numFmtId="165" fontId="5" fillId="0" borderId="0" xfId="0" applyNumberFormat="1" applyFont="1" applyAlignment="1">
      <alignment horizontal="center"/>
    </xf>
    <xf numFmtId="37" fontId="0" fillId="0" borderId="1" xfId="0" applyNumberFormat="1" applyBorder="1"/>
    <xf numFmtId="164" fontId="0" fillId="0" borderId="1" xfId="3" applyNumberFormat="1" applyFont="1" applyFill="1" applyBorder="1" applyAlignment="1">
      <alignment horizontal="right"/>
    </xf>
    <xf numFmtId="41" fontId="6" fillId="0" borderId="2" xfId="3" applyNumberFormat="1" applyFont="1" applyFill="1" applyBorder="1" applyAlignment="1">
      <alignment horizontal="right"/>
    </xf>
    <xf numFmtId="49" fontId="6" fillId="0" borderId="0" xfId="0" applyNumberFormat="1" applyFont="1" applyAlignment="1">
      <alignment vertical="center"/>
    </xf>
    <xf numFmtId="167" fontId="6" fillId="0" borderId="3" xfId="3" applyNumberFormat="1" applyFont="1" applyFill="1" applyBorder="1" applyAlignment="1">
      <alignment vertical="center"/>
    </xf>
    <xf numFmtId="164" fontId="5" fillId="0" borderId="0" xfId="3" applyNumberFormat="1" applyFont="1" applyFill="1" applyAlignment="1">
      <alignment horizontal="right"/>
    </xf>
    <xf numFmtId="164" fontId="5" fillId="0" borderId="1" xfId="3" applyNumberFormat="1" applyFont="1" applyFill="1" applyBorder="1" applyAlignment="1">
      <alignment horizontal="right"/>
    </xf>
    <xf numFmtId="164" fontId="5" fillId="0" borderId="0" xfId="3" applyNumberFormat="1" applyFont="1" applyFill="1" applyBorder="1" applyAlignment="1">
      <alignment horizontal="right"/>
    </xf>
    <xf numFmtId="41" fontId="6" fillId="0" borderId="3" xfId="3" applyNumberFormat="1" applyFont="1" applyFill="1" applyBorder="1" applyAlignment="1">
      <alignment horizontal="right"/>
    </xf>
    <xf numFmtId="41" fontId="6" fillId="0" borderId="3" xfId="1" applyNumberFormat="1" applyFont="1" applyFill="1" applyBorder="1" applyAlignment="1">
      <alignment horizontal="right"/>
    </xf>
    <xf numFmtId="164" fontId="0" fillId="0" borderId="0" xfId="3" applyNumberFormat="1" applyFont="1" applyFill="1" applyAlignment="1">
      <alignment horizontal="right"/>
    </xf>
    <xf numFmtId="41" fontId="5" fillId="0" borderId="0" xfId="0" applyNumberFormat="1" applyFont="1"/>
    <xf numFmtId="164" fontId="26" fillId="0" borderId="0" xfId="0" applyNumberFormat="1" applyFont="1" applyAlignment="1">
      <alignment horizontal="right"/>
    </xf>
    <xf numFmtId="164" fontId="5" fillId="0" borderId="1" xfId="3" applyNumberFormat="1" applyFont="1" applyFill="1" applyBorder="1" applyAlignment="1"/>
    <xf numFmtId="43" fontId="6" fillId="0" borderId="0" xfId="0" applyNumberFormat="1" applyFont="1"/>
    <xf numFmtId="43" fontId="5" fillId="0" borderId="0" xfId="0" applyNumberFormat="1" applyFont="1"/>
    <xf numFmtId="164" fontId="5" fillId="0" borderId="1" xfId="0" applyNumberFormat="1" applyFont="1" applyBorder="1"/>
    <xf numFmtId="0" fontId="6" fillId="0" borderId="0" xfId="0" applyFont="1" applyAlignment="1">
      <alignment horizontal="left" vertical="center"/>
    </xf>
    <xf numFmtId="41" fontId="6" fillId="0" borderId="2" xfId="3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164" fontId="13" fillId="0" borderId="0" xfId="0" applyNumberFormat="1" applyFont="1"/>
    <xf numFmtId="41" fontId="7" fillId="0" borderId="0" xfId="0" applyNumberFormat="1" applyFont="1" applyAlignment="1">
      <alignment horizontal="right"/>
    </xf>
    <xf numFmtId="41" fontId="14" fillId="0" borderId="0" xfId="0" applyNumberFormat="1" applyFont="1" applyAlignment="1">
      <alignment horizontal="center"/>
    </xf>
    <xf numFmtId="41" fontId="10" fillId="0" borderId="0" xfId="0" applyNumberFormat="1" applyFont="1" applyAlignment="1">
      <alignment horizontal="right"/>
    </xf>
    <xf numFmtId="165" fontId="10" fillId="0" borderId="0" xfId="0" quotePrefix="1" applyNumberFormat="1" applyFont="1" applyAlignment="1">
      <alignment horizontal="right"/>
    </xf>
    <xf numFmtId="41" fontId="6" fillId="0" borderId="0" xfId="0" applyNumberFormat="1" applyFont="1" applyAlignment="1">
      <alignment horizontal="right"/>
    </xf>
    <xf numFmtId="41" fontId="5" fillId="0" borderId="0" xfId="3" applyNumberFormat="1" applyFont="1" applyFill="1" applyAlignment="1">
      <alignment horizontal="right"/>
    </xf>
    <xf numFmtId="43" fontId="9" fillId="0" borderId="1" xfId="3" applyFont="1" applyFill="1" applyBorder="1" applyAlignment="1">
      <alignment horizontal="right"/>
    </xf>
    <xf numFmtId="164" fontId="9" fillId="0" borderId="0" xfId="3" applyNumberFormat="1" applyFont="1" applyFill="1" applyAlignment="1">
      <alignment horizontal="right"/>
    </xf>
    <xf numFmtId="43" fontId="5" fillId="0" borderId="0" xfId="3" applyFont="1" applyFill="1" applyAlignment="1">
      <alignment horizontal="right"/>
    </xf>
    <xf numFmtId="164" fontId="6" fillId="0" borderId="0" xfId="1" applyNumberFormat="1" applyFont="1" applyFill="1"/>
    <xf numFmtId="164" fontId="5" fillId="0" borderId="0" xfId="3" applyNumberFormat="1" applyFont="1" applyFill="1" applyAlignment="1"/>
    <xf numFmtId="165" fontId="7" fillId="0" borderId="0" xfId="0" applyNumberFormat="1" applyFont="1" applyAlignment="1">
      <alignment horizontal="center"/>
    </xf>
    <xf numFmtId="41" fontId="7" fillId="0" borderId="0" xfId="0" applyNumberFormat="1" applyFont="1" applyAlignment="1">
      <alignment horizontal="center"/>
    </xf>
    <xf numFmtId="41" fontId="6" fillId="0" borderId="4" xfId="1" applyNumberFormat="1" applyFont="1" applyFill="1" applyBorder="1" applyAlignment="1">
      <alignment horizontal="righ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 indent="2"/>
    </xf>
    <xf numFmtId="0" fontId="6" fillId="0" borderId="0" xfId="0" quotePrefix="1" applyFont="1" applyAlignment="1">
      <alignment horizontal="left"/>
    </xf>
    <xf numFmtId="0" fontId="5" fillId="0" borderId="0" xfId="0" applyFont="1" applyAlignment="1">
      <alignment horizontal="left" indent="2"/>
    </xf>
    <xf numFmtId="165" fontId="6" fillId="0" borderId="4" xfId="0" applyNumberFormat="1" applyFont="1" applyBorder="1"/>
    <xf numFmtId="165" fontId="6" fillId="0" borderId="1" xfId="0" applyNumberFormat="1" applyFont="1" applyBorder="1"/>
    <xf numFmtId="165" fontId="6" fillId="0" borderId="3" xfId="0" applyNumberFormat="1" applyFont="1" applyBorder="1"/>
    <xf numFmtId="167" fontId="6" fillId="0" borderId="3" xfId="0" applyNumberFormat="1" applyFont="1" applyBorder="1" applyAlignment="1">
      <alignment vertical="center"/>
    </xf>
    <xf numFmtId="165" fontId="9" fillId="0" borderId="0" xfId="0" applyNumberFormat="1" applyFont="1"/>
    <xf numFmtId="165" fontId="0" fillId="0" borderId="1" xfId="0" applyNumberFormat="1" applyBorder="1" applyAlignment="1">
      <alignment horizontal="right"/>
    </xf>
    <xf numFmtId="0" fontId="0" fillId="0" borderId="0" xfId="0" quotePrefix="1" applyAlignment="1">
      <alignment horizontal="left"/>
    </xf>
    <xf numFmtId="41" fontId="0" fillId="0" borderId="0" xfId="3" applyNumberFormat="1" applyFont="1" applyAlignment="1">
      <alignment horizontal="right"/>
    </xf>
    <xf numFmtId="41" fontId="0" fillId="0" borderId="1" xfId="3" applyNumberFormat="1" applyFont="1" applyBorder="1" applyAlignment="1">
      <alignment horizontal="right"/>
    </xf>
    <xf numFmtId="41" fontId="0" fillId="0" borderId="0" xfId="1" applyNumberFormat="1" applyFont="1" applyAlignment="1">
      <alignment horizontal="right"/>
    </xf>
    <xf numFmtId="164" fontId="0" fillId="0" borderId="0" xfId="3" applyNumberFormat="1" applyFont="1" applyAlignment="1">
      <alignment horizontal="right"/>
    </xf>
    <xf numFmtId="0" fontId="7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0" fillId="0" borderId="4" xfId="0" applyBorder="1" applyAlignment="1">
      <alignment horizontal="center"/>
    </xf>
    <xf numFmtId="0" fontId="7" fillId="0" borderId="0" xfId="0" applyFont="1" applyAlignment="1">
      <alignment horizontal="center"/>
    </xf>
  </cellXfs>
  <cellStyles count="20">
    <cellStyle name="Comma" xfId="1" builtinId="3"/>
    <cellStyle name="Comma 2" xfId="2" xr:uid="{00000000-0005-0000-0000-000001000000}"/>
    <cellStyle name="Comma 2 2" xfId="3" xr:uid="{00000000-0005-0000-0000-000002000000}"/>
    <cellStyle name="Comma 2 2 14" xfId="4" xr:uid="{00000000-0005-0000-0000-000003000000}"/>
    <cellStyle name="Comma 2 3" xfId="13" xr:uid="{F35536E2-2C14-46E0-9957-611B53BB08C2}"/>
    <cellStyle name="Comma 3" xfId="5" xr:uid="{00000000-0005-0000-0000-000004000000}"/>
    <cellStyle name="Comma 3 2" xfId="15" xr:uid="{494EF665-644A-46D5-9F1B-D7004017E64F}"/>
    <cellStyle name="Comma 3 3" xfId="18" xr:uid="{41B41459-FE76-4BDE-9B13-B4705178DA28}"/>
    <cellStyle name="Comma 4" xfId="17" xr:uid="{C46A27DC-80DA-4981-8B67-852B64431DE8}"/>
    <cellStyle name="Comma 5" xfId="12" xr:uid="{31183AC2-ADBB-4985-ADCB-4A192E03A285}"/>
    <cellStyle name="Currency 2" xfId="6" xr:uid="{00000000-0005-0000-0000-000005000000}"/>
    <cellStyle name="Normal" xfId="0" builtinId="0"/>
    <cellStyle name="Normal 116" xfId="14" xr:uid="{0752F51E-BAE8-4B2C-BCB5-9F47CC02C809}"/>
    <cellStyle name="Normal 2" xfId="7" xr:uid="{00000000-0005-0000-0000-000007000000}"/>
    <cellStyle name="Normal 2 23" xfId="19" xr:uid="{58A1695C-A52E-47C2-A8BF-CA5EF43D9110}"/>
    <cellStyle name="Normal 3" xfId="10" xr:uid="{FD973A5E-3F7D-4532-BA7B-854A898F927F}"/>
    <cellStyle name="Normal 3 2" xfId="16" xr:uid="{C4715B33-BD43-44DE-99C9-BE849F86151A}"/>
    <cellStyle name="Normal 4" xfId="11" xr:uid="{E42E6397-0CEA-4EE5-A7B4-19B96C36A2B3}"/>
    <cellStyle name="Normal 5" xfId="8" xr:uid="{00000000-0005-0000-0000-000008000000}"/>
    <cellStyle name="Normal 68" xfId="9" xr:uid="{00000000-0005-0000-0000-000009000000}"/>
  </cellStyles>
  <dxfs count="0"/>
  <tableStyles count="0" defaultTableStyle="TableStyleMedium9" defaultPivotStyle="PivotStyleLight16"/>
  <colors>
    <mruColors>
      <color rgb="FF99FF99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D8F6B-03B0-4F8D-8379-42AACC8DE0FD}">
  <sheetPr>
    <pageSetUpPr fitToPage="1"/>
  </sheetPr>
  <dimension ref="A1:Q127"/>
  <sheetViews>
    <sheetView tabSelected="1" zoomScaleNormal="100" zoomScaleSheetLayoutView="100" workbookViewId="0"/>
  </sheetViews>
  <sheetFormatPr defaultColWidth="9.09765625" defaultRowHeight="21.5"/>
  <cols>
    <col min="1" max="1" width="42.3984375" style="85" customWidth="1"/>
    <col min="2" max="2" width="8.8984375" style="53" customWidth="1"/>
    <col min="3" max="3" width="1.09765625" style="60" customWidth="1"/>
    <col min="4" max="4" width="14.09765625" style="60" customWidth="1"/>
    <col min="5" max="5" width="1" style="60" customWidth="1"/>
    <col min="6" max="6" width="13.59765625" style="60" customWidth="1"/>
    <col min="7" max="7" width="1" style="60" customWidth="1"/>
    <col min="8" max="8" width="14.09765625" style="60" customWidth="1"/>
    <col min="9" max="9" width="1" style="60" customWidth="1"/>
    <col min="10" max="10" width="13.59765625" style="60" customWidth="1"/>
    <col min="11" max="11" width="9.09765625" style="60"/>
    <col min="12" max="12" width="17.69921875" style="60" bestFit="1" customWidth="1"/>
    <col min="13" max="13" width="17.3984375" style="60" bestFit="1" customWidth="1"/>
    <col min="14" max="14" width="18.09765625" style="60" customWidth="1"/>
    <col min="15" max="15" width="13.8984375" style="60" bestFit="1" customWidth="1"/>
    <col min="16" max="16384" width="9.09765625" style="60"/>
  </cols>
  <sheetData>
    <row r="1" spans="1:10" ht="22.5" customHeight="1">
      <c r="A1" s="84" t="s">
        <v>0</v>
      </c>
    </row>
    <row r="2" spans="1:10" ht="22.5" customHeight="1">
      <c r="A2" s="84" t="s">
        <v>1</v>
      </c>
    </row>
    <row r="3" spans="1:10" ht="22.5" customHeight="1">
      <c r="A3" s="72"/>
      <c r="J3" s="39" t="s">
        <v>2</v>
      </c>
    </row>
    <row r="4" spans="1:10" ht="22.5" customHeight="1">
      <c r="C4" s="53"/>
      <c r="D4" s="177" t="s">
        <v>3</v>
      </c>
      <c r="E4" s="177"/>
      <c r="F4" s="177"/>
      <c r="G4" s="63"/>
      <c r="H4" s="177" t="s">
        <v>4</v>
      </c>
      <c r="I4" s="177"/>
      <c r="J4" s="177"/>
    </row>
    <row r="5" spans="1:10">
      <c r="C5" s="86"/>
      <c r="D5" s="115" t="s">
        <v>311</v>
      </c>
      <c r="E5" s="59"/>
      <c r="F5" s="115" t="s">
        <v>5</v>
      </c>
      <c r="G5" s="59"/>
      <c r="H5" s="115" t="s">
        <v>311</v>
      </c>
      <c r="I5" s="59"/>
      <c r="J5" s="115" t="s">
        <v>5</v>
      </c>
    </row>
    <row r="6" spans="1:10">
      <c r="B6" s="53" t="s">
        <v>6</v>
      </c>
      <c r="C6" s="86"/>
      <c r="D6" s="59">
        <v>2567</v>
      </c>
      <c r="E6" s="86"/>
      <c r="F6" s="59">
        <v>2566</v>
      </c>
      <c r="G6" s="59"/>
      <c r="H6" s="59">
        <v>2567</v>
      </c>
      <c r="I6" s="86"/>
      <c r="J6" s="59">
        <v>2566</v>
      </c>
    </row>
    <row r="7" spans="1:10" ht="23">
      <c r="A7" s="84" t="s">
        <v>7</v>
      </c>
      <c r="B7" s="60"/>
      <c r="C7" s="86"/>
      <c r="D7" s="116" t="s">
        <v>8</v>
      </c>
      <c r="E7" s="86"/>
      <c r="F7" s="87"/>
      <c r="G7" s="59"/>
      <c r="H7" s="116" t="s">
        <v>8</v>
      </c>
      <c r="I7" s="86"/>
      <c r="J7" s="87"/>
    </row>
    <row r="8" spans="1:10" ht="22.5" customHeight="1">
      <c r="A8" s="84"/>
      <c r="C8" s="86"/>
      <c r="D8" s="59"/>
      <c r="E8" s="86"/>
      <c r="F8" s="59"/>
      <c r="G8" s="59"/>
      <c r="H8" s="59"/>
      <c r="I8" s="86"/>
      <c r="J8" s="59"/>
    </row>
    <row r="9" spans="1:10" ht="22.5" customHeight="1">
      <c r="A9" s="88" t="s">
        <v>9</v>
      </c>
      <c r="C9" s="89"/>
      <c r="D9" s="89"/>
      <c r="E9" s="89"/>
      <c r="F9" s="89"/>
      <c r="G9" s="89"/>
      <c r="H9" s="89"/>
      <c r="I9" s="89"/>
      <c r="J9" s="89"/>
    </row>
    <row r="10" spans="1:10" ht="22.5" customHeight="1">
      <c r="A10" s="85" t="s">
        <v>10</v>
      </c>
      <c r="C10" s="89"/>
      <c r="D10" s="89">
        <v>24412136</v>
      </c>
      <c r="E10" s="89"/>
      <c r="F10" s="89">
        <v>26135884</v>
      </c>
      <c r="G10" s="89"/>
      <c r="H10" s="1">
        <v>1193285</v>
      </c>
      <c r="I10" s="89"/>
      <c r="J10" s="1">
        <v>1459843</v>
      </c>
    </row>
    <row r="11" spans="1:10" ht="22.5" customHeight="1">
      <c r="A11" s="68" t="s">
        <v>11</v>
      </c>
      <c r="C11" s="89"/>
      <c r="D11" s="89">
        <v>38024</v>
      </c>
      <c r="E11" s="89"/>
      <c r="F11" s="89">
        <v>159104</v>
      </c>
      <c r="G11" s="89"/>
      <c r="H11" s="30">
        <v>0</v>
      </c>
      <c r="I11" s="89"/>
      <c r="J11" s="30">
        <v>0</v>
      </c>
    </row>
    <row r="12" spans="1:10" ht="22.5" customHeight="1">
      <c r="A12" s="58" t="s">
        <v>12</v>
      </c>
      <c r="B12" s="53">
        <v>12</v>
      </c>
      <c r="C12" s="89"/>
      <c r="D12" s="89">
        <v>38012874</v>
      </c>
      <c r="E12" s="89"/>
      <c r="F12" s="89">
        <v>42351035</v>
      </c>
      <c r="G12" s="89"/>
      <c r="H12" s="1">
        <v>1903037</v>
      </c>
      <c r="I12" s="89"/>
      <c r="J12" s="1">
        <v>3498937</v>
      </c>
    </row>
    <row r="13" spans="1:10" ht="22.5" customHeight="1">
      <c r="A13" s="117" t="s">
        <v>13</v>
      </c>
      <c r="C13" s="89"/>
      <c r="D13" s="89">
        <v>2564647</v>
      </c>
      <c r="E13" s="89"/>
      <c r="F13" s="89">
        <v>2645875</v>
      </c>
      <c r="G13" s="89"/>
      <c r="H13" s="1">
        <v>142395</v>
      </c>
      <c r="I13" s="89"/>
      <c r="J13" s="1">
        <v>192671</v>
      </c>
    </row>
    <row r="14" spans="1:10" ht="22.5" customHeight="1">
      <c r="A14" s="68" t="s">
        <v>14</v>
      </c>
      <c r="C14" s="89"/>
      <c r="D14" s="89">
        <v>140765</v>
      </c>
      <c r="E14" s="89"/>
      <c r="F14" s="89">
        <v>129131</v>
      </c>
      <c r="G14" s="89"/>
      <c r="H14" s="24">
        <v>0</v>
      </c>
      <c r="I14" s="89"/>
      <c r="J14" s="24">
        <v>0</v>
      </c>
    </row>
    <row r="15" spans="1:10" ht="22.5" customHeight="1">
      <c r="A15" s="117" t="s">
        <v>15</v>
      </c>
      <c r="C15" s="89"/>
      <c r="D15" s="89">
        <v>3167838</v>
      </c>
      <c r="E15" s="89"/>
      <c r="F15" s="89">
        <v>3117843</v>
      </c>
      <c r="G15" s="89"/>
      <c r="H15" s="24">
        <v>0</v>
      </c>
      <c r="I15" s="89"/>
      <c r="J15" s="24">
        <v>0</v>
      </c>
    </row>
    <row r="16" spans="1:10" ht="22.5" customHeight="1">
      <c r="A16" s="58" t="s">
        <v>16</v>
      </c>
      <c r="B16" s="53">
        <v>3</v>
      </c>
      <c r="C16" s="89"/>
      <c r="D16" s="24">
        <v>37481</v>
      </c>
      <c r="E16" s="89"/>
      <c r="F16" s="24">
        <v>32949</v>
      </c>
      <c r="G16" s="89"/>
      <c r="H16" s="1">
        <v>16057258</v>
      </c>
      <c r="I16" s="89"/>
      <c r="J16" s="1">
        <v>15635280</v>
      </c>
    </row>
    <row r="17" spans="1:14" ht="22.5" customHeight="1">
      <c r="A17" s="58" t="s">
        <v>17</v>
      </c>
      <c r="C17" s="89"/>
      <c r="D17" s="24"/>
      <c r="E17" s="89"/>
      <c r="F17" s="24"/>
      <c r="G17" s="89"/>
      <c r="H17" s="1"/>
      <c r="I17" s="89"/>
      <c r="J17" s="1"/>
    </row>
    <row r="18" spans="1:14" ht="22.5" customHeight="1">
      <c r="A18" t="s">
        <v>18</v>
      </c>
      <c r="B18" s="53" t="s">
        <v>319</v>
      </c>
      <c r="C18" s="89"/>
      <c r="D18" s="24">
        <v>900411</v>
      </c>
      <c r="E18" s="89"/>
      <c r="F18" s="24">
        <v>975007</v>
      </c>
      <c r="G18" s="89"/>
      <c r="H18" s="24">
        <v>0</v>
      </c>
      <c r="I18" s="89"/>
      <c r="J18" s="24">
        <v>0</v>
      </c>
    </row>
    <row r="19" spans="1:14" ht="22.5" customHeight="1">
      <c r="A19" s="117" t="s">
        <v>19</v>
      </c>
      <c r="C19" s="89"/>
      <c r="D19" s="89">
        <v>64713580</v>
      </c>
      <c r="E19" s="89"/>
      <c r="F19" s="89">
        <v>69508151</v>
      </c>
      <c r="G19" s="89"/>
      <c r="H19" s="1">
        <v>2962042</v>
      </c>
      <c r="I19" s="89"/>
      <c r="J19" s="1">
        <v>2642979</v>
      </c>
    </row>
    <row r="20" spans="1:14" ht="22.5" customHeight="1">
      <c r="A20" s="68" t="s">
        <v>20</v>
      </c>
      <c r="C20" s="89"/>
      <c r="D20" s="89">
        <v>51642593</v>
      </c>
      <c r="E20" s="89"/>
      <c r="F20" s="89">
        <v>55064952</v>
      </c>
      <c r="G20" s="89"/>
      <c r="H20" s="1">
        <v>524164</v>
      </c>
      <c r="I20" s="89"/>
      <c r="J20" s="1">
        <v>691457</v>
      </c>
      <c r="M20"/>
    </row>
    <row r="21" spans="1:14" ht="22.5" customHeight="1">
      <c r="A21" s="68" t="s">
        <v>21</v>
      </c>
      <c r="B21" s="53">
        <v>12</v>
      </c>
      <c r="C21" s="89"/>
      <c r="D21" s="89">
        <v>4738030</v>
      </c>
      <c r="E21" s="89"/>
      <c r="F21" s="89">
        <v>951621</v>
      </c>
      <c r="G21" s="89"/>
      <c r="H21" s="24">
        <v>284770</v>
      </c>
      <c r="I21" s="89"/>
      <c r="J21" s="24">
        <v>27145</v>
      </c>
      <c r="K21" s="43"/>
      <c r="L21" s="74"/>
    </row>
    <row r="22" spans="1:14" ht="22.5" customHeight="1">
      <c r="A22" s="117" t="s">
        <v>22</v>
      </c>
      <c r="C22" s="89"/>
      <c r="D22" s="90">
        <v>8752176</v>
      </c>
      <c r="E22" s="89"/>
      <c r="F22" s="90">
        <v>7734397</v>
      </c>
      <c r="G22" s="89"/>
      <c r="H22" s="4">
        <v>840393</v>
      </c>
      <c r="I22" s="89"/>
      <c r="J22" s="26">
        <v>47704</v>
      </c>
    </row>
    <row r="23" spans="1:14" ht="22.5" customHeight="1">
      <c r="A23" s="68" t="s">
        <v>23</v>
      </c>
      <c r="C23" s="89"/>
      <c r="D23" s="118"/>
      <c r="E23" s="89"/>
      <c r="F23" s="118"/>
      <c r="G23" s="89"/>
      <c r="H23" s="4"/>
      <c r="I23" s="89"/>
      <c r="J23" s="26"/>
    </row>
    <row r="24" spans="1:14" ht="22.5" customHeight="1">
      <c r="A24" s="68" t="s">
        <v>24</v>
      </c>
      <c r="C24" s="89"/>
      <c r="D24" s="22">
        <v>501996</v>
      </c>
      <c r="E24" s="31"/>
      <c r="F24" s="22">
        <v>309639</v>
      </c>
      <c r="G24" s="89"/>
      <c r="H24" s="22">
        <v>0</v>
      </c>
      <c r="I24" s="89"/>
      <c r="J24" s="22">
        <v>0</v>
      </c>
    </row>
    <row r="25" spans="1:14" s="46" customFormat="1" ht="22.5" customHeight="1">
      <c r="A25" s="72" t="s">
        <v>25</v>
      </c>
      <c r="B25" s="91"/>
      <c r="C25" s="79"/>
      <c r="D25" s="18">
        <f>SUM(D10:D24)</f>
        <v>199622551</v>
      </c>
      <c r="E25" s="79"/>
      <c r="F25" s="18">
        <f>SUM(F10:F24)</f>
        <v>209115588</v>
      </c>
      <c r="G25" s="79"/>
      <c r="H25" s="18">
        <f>SUM(H10:H24)</f>
        <v>23907344</v>
      </c>
      <c r="I25" s="79"/>
      <c r="J25" s="18">
        <f>SUM(J10:J24)</f>
        <v>24196016</v>
      </c>
      <c r="L25" s="82"/>
      <c r="N25" s="82"/>
    </row>
    <row r="26" spans="1:14" s="46" customFormat="1" ht="22.5" customHeight="1">
      <c r="A26" s="72"/>
      <c r="B26" s="91"/>
      <c r="C26" s="79"/>
      <c r="D26" s="42"/>
      <c r="E26" s="79"/>
      <c r="F26" s="42"/>
      <c r="G26" s="79"/>
      <c r="H26" s="42"/>
      <c r="I26" s="79"/>
      <c r="J26" s="42"/>
    </row>
    <row r="27" spans="1:14" s="46" customFormat="1" ht="22.5" customHeight="1">
      <c r="A27" s="72"/>
      <c r="B27" s="91"/>
      <c r="C27" s="79"/>
      <c r="D27" s="79"/>
      <c r="E27" s="79"/>
      <c r="F27" s="79"/>
      <c r="G27" s="79"/>
      <c r="H27" s="79"/>
      <c r="I27" s="79"/>
      <c r="J27" s="79"/>
    </row>
    <row r="28" spans="1:14" ht="22.5" customHeight="1">
      <c r="A28" s="84" t="s">
        <v>0</v>
      </c>
    </row>
    <row r="29" spans="1:14" ht="22.5" customHeight="1">
      <c r="A29" s="84" t="s">
        <v>1</v>
      </c>
    </row>
    <row r="30" spans="1:14" ht="22.5" customHeight="1">
      <c r="A30" s="72"/>
      <c r="J30" s="39" t="s">
        <v>2</v>
      </c>
    </row>
    <row r="31" spans="1:14" ht="22.5" customHeight="1">
      <c r="C31" s="53"/>
      <c r="D31" s="177" t="s">
        <v>3</v>
      </c>
      <c r="E31" s="177"/>
      <c r="F31" s="177"/>
      <c r="G31" s="63"/>
      <c r="H31" s="177" t="s">
        <v>4</v>
      </c>
      <c r="I31" s="177"/>
      <c r="J31" s="177"/>
    </row>
    <row r="32" spans="1:14" ht="22.5" customHeight="1">
      <c r="A32" s="60"/>
      <c r="B32" s="60"/>
      <c r="C32" s="86"/>
      <c r="D32" s="115" t="s">
        <v>311</v>
      </c>
      <c r="E32" s="59"/>
      <c r="F32" s="115" t="s">
        <v>5</v>
      </c>
      <c r="G32" s="59"/>
      <c r="H32" s="115" t="s">
        <v>311</v>
      </c>
      <c r="I32" s="59"/>
      <c r="J32" s="115" t="s">
        <v>5</v>
      </c>
    </row>
    <row r="33" spans="1:17" ht="22.5" customHeight="1">
      <c r="B33" s="53" t="s">
        <v>6</v>
      </c>
      <c r="C33" s="86"/>
      <c r="D33" s="59">
        <v>2567</v>
      </c>
      <c r="E33" s="86"/>
      <c r="F33" s="59">
        <v>2566</v>
      </c>
      <c r="G33" s="59"/>
      <c r="H33" s="59">
        <v>2567</v>
      </c>
      <c r="I33" s="86"/>
      <c r="J33" s="59">
        <v>2566</v>
      </c>
    </row>
    <row r="34" spans="1:17" ht="22.5" customHeight="1">
      <c r="A34" s="84" t="s">
        <v>26</v>
      </c>
      <c r="B34" s="60"/>
      <c r="C34" s="86"/>
      <c r="D34" s="116" t="s">
        <v>8</v>
      </c>
      <c r="E34" s="86"/>
      <c r="F34" s="87"/>
      <c r="G34" s="59"/>
      <c r="H34" s="116" t="s">
        <v>8</v>
      </c>
      <c r="I34" s="86"/>
      <c r="J34" s="87"/>
    </row>
    <row r="35" spans="1:17" ht="22.5" customHeight="1">
      <c r="A35" s="84"/>
      <c r="C35" s="86"/>
      <c r="D35" s="59"/>
      <c r="E35" s="86"/>
      <c r="F35" s="59"/>
      <c r="G35" s="59"/>
      <c r="H35" s="59"/>
      <c r="I35" s="86"/>
      <c r="J35" s="59"/>
    </row>
    <row r="36" spans="1:17" ht="22.5" customHeight="1">
      <c r="A36" s="88" t="s">
        <v>27</v>
      </c>
      <c r="C36" s="89"/>
      <c r="D36" s="89"/>
      <c r="E36" s="89"/>
      <c r="F36" s="89"/>
      <c r="G36" s="89"/>
      <c r="H36" s="89"/>
      <c r="I36" s="89"/>
      <c r="J36" s="89"/>
    </row>
    <row r="37" spans="1:17" ht="22.5" customHeight="1">
      <c r="A37" s="68" t="s">
        <v>28</v>
      </c>
      <c r="B37" s="53">
        <v>12</v>
      </c>
      <c r="C37" s="1"/>
      <c r="D37" s="24">
        <v>743709</v>
      </c>
      <c r="E37" s="1"/>
      <c r="F37" s="24">
        <v>2046507</v>
      </c>
      <c r="G37" s="1"/>
      <c r="H37" s="24">
        <v>18232</v>
      </c>
      <c r="I37" s="89"/>
      <c r="J37" s="24">
        <v>130006</v>
      </c>
    </row>
    <row r="38" spans="1:17" ht="22.5" customHeight="1">
      <c r="A38" s="58" t="s">
        <v>29</v>
      </c>
      <c r="B38" s="53">
        <v>12</v>
      </c>
      <c r="C38" s="89"/>
      <c r="D38" s="26">
        <v>15403990</v>
      </c>
      <c r="E38" s="89"/>
      <c r="F38" s="26">
        <v>12634023</v>
      </c>
      <c r="G38" s="89"/>
      <c r="H38" s="89">
        <v>1021548</v>
      </c>
      <c r="I38" s="89"/>
      <c r="J38" s="89">
        <v>879200</v>
      </c>
      <c r="K38" s="43"/>
      <c r="L38" s="74"/>
    </row>
    <row r="39" spans="1:17" ht="22.5" customHeight="1">
      <c r="A39" s="58" t="s">
        <v>30</v>
      </c>
      <c r="B39" s="53">
        <v>4</v>
      </c>
      <c r="C39" s="89"/>
      <c r="D39" s="24">
        <v>0</v>
      </c>
      <c r="E39" s="89"/>
      <c r="F39" s="24">
        <v>0</v>
      </c>
      <c r="G39" s="89"/>
      <c r="H39" s="118">
        <v>258374706</v>
      </c>
      <c r="I39" s="89"/>
      <c r="J39" s="118">
        <v>250641201</v>
      </c>
      <c r="K39" s="89"/>
      <c r="L39" s="89"/>
    </row>
    <row r="40" spans="1:17" ht="22.5" customHeight="1">
      <c r="A40" s="119" t="s">
        <v>31</v>
      </c>
      <c r="B40" s="53">
        <v>5</v>
      </c>
      <c r="C40" s="89"/>
      <c r="D40" s="26">
        <v>242420066</v>
      </c>
      <c r="E40" s="89"/>
      <c r="F40" s="26">
        <v>240715601</v>
      </c>
      <c r="G40" s="89"/>
      <c r="H40" s="89">
        <v>2947625</v>
      </c>
      <c r="I40" s="89"/>
      <c r="J40" s="89">
        <v>2947625</v>
      </c>
      <c r="L40" s="74"/>
      <c r="M40" s="74"/>
      <c r="N40" s="74"/>
      <c r="O40" s="74"/>
      <c r="P40" s="74"/>
      <c r="Q40" s="74"/>
    </row>
    <row r="41" spans="1:17" ht="22.5" customHeight="1">
      <c r="A41" s="58" t="s">
        <v>32</v>
      </c>
      <c r="B41" s="53">
        <v>5</v>
      </c>
      <c r="C41" s="89"/>
      <c r="D41" s="26">
        <v>19625566</v>
      </c>
      <c r="E41" s="89"/>
      <c r="F41" s="26">
        <v>19198465</v>
      </c>
      <c r="G41" s="89"/>
      <c r="H41" s="2">
        <v>4506624</v>
      </c>
      <c r="I41" s="89"/>
      <c r="J41" s="2">
        <v>3794343</v>
      </c>
      <c r="K41" s="74"/>
      <c r="L41" s="78"/>
      <c r="M41" s="74"/>
      <c r="O41" s="78"/>
      <c r="P41" s="78"/>
    </row>
    <row r="42" spans="1:17" ht="22.5" customHeight="1">
      <c r="A42" s="58" t="s">
        <v>17</v>
      </c>
      <c r="B42" s="53" t="s">
        <v>319</v>
      </c>
      <c r="C42" s="89"/>
      <c r="D42" s="24">
        <v>0</v>
      </c>
      <c r="E42" s="89"/>
      <c r="F42" s="24">
        <v>0</v>
      </c>
      <c r="G42" s="89"/>
      <c r="H42" s="24">
        <v>145000</v>
      </c>
      <c r="I42" s="89"/>
      <c r="J42" s="89">
        <v>350000</v>
      </c>
    </row>
    <row r="43" spans="1:17" ht="22.5" customHeight="1">
      <c r="A43" s="58" t="s">
        <v>33</v>
      </c>
      <c r="C43" s="89"/>
      <c r="D43" s="1">
        <v>7870464</v>
      </c>
      <c r="E43" s="89"/>
      <c r="F43" s="1">
        <v>7951164</v>
      </c>
      <c r="G43" s="89"/>
      <c r="H43" s="27">
        <v>2677130</v>
      </c>
      <c r="I43" s="89"/>
      <c r="J43" s="27">
        <v>2677130</v>
      </c>
    </row>
    <row r="44" spans="1:17" ht="22.5" customHeight="1">
      <c r="A44" s="58" t="s">
        <v>34</v>
      </c>
      <c r="B44" s="53">
        <v>6</v>
      </c>
      <c r="C44" s="118"/>
      <c r="D44" s="1">
        <v>253569183</v>
      </c>
      <c r="E44" s="118"/>
      <c r="F44" s="1">
        <v>265143594</v>
      </c>
      <c r="G44" s="118"/>
      <c r="H44" s="89">
        <v>19766915</v>
      </c>
      <c r="I44" s="118"/>
      <c r="J44" s="89">
        <v>20024454</v>
      </c>
    </row>
    <row r="45" spans="1:17" ht="22.5" customHeight="1">
      <c r="A45" s="58" t="s">
        <v>35</v>
      </c>
      <c r="C45" s="89"/>
      <c r="D45" s="1">
        <v>34229199</v>
      </c>
      <c r="E45" s="89"/>
      <c r="F45" s="1">
        <v>35497259</v>
      </c>
      <c r="G45" s="89"/>
      <c r="H45" s="24">
        <v>436637</v>
      </c>
      <c r="I45" s="89"/>
      <c r="J45" s="24">
        <v>495438</v>
      </c>
    </row>
    <row r="46" spans="1:17" ht="22.5" customHeight="1">
      <c r="A46" s="58" t="s">
        <v>36</v>
      </c>
      <c r="C46" s="118"/>
      <c r="D46" s="1">
        <v>56067653</v>
      </c>
      <c r="E46" s="118"/>
      <c r="F46" s="1">
        <v>60187906</v>
      </c>
      <c r="G46" s="118"/>
      <c r="H46" s="24">
        <v>0</v>
      </c>
      <c r="I46" s="89"/>
      <c r="J46" s="24">
        <v>0</v>
      </c>
    </row>
    <row r="47" spans="1:17" ht="22.5" customHeight="1">
      <c r="A47" s="58" t="s">
        <v>37</v>
      </c>
      <c r="C47" s="89"/>
      <c r="D47" s="1">
        <v>12326937</v>
      </c>
      <c r="E47" s="89"/>
      <c r="F47" s="1">
        <v>13240432</v>
      </c>
      <c r="G47" s="89"/>
      <c r="H47" s="27">
        <v>36183</v>
      </c>
      <c r="I47" s="89"/>
      <c r="J47" s="27">
        <v>46635</v>
      </c>
    </row>
    <row r="48" spans="1:17" ht="22.5" customHeight="1">
      <c r="A48" s="68" t="s">
        <v>38</v>
      </c>
      <c r="C48" s="118"/>
      <c r="D48" s="1">
        <v>11177745</v>
      </c>
      <c r="E48" s="118"/>
      <c r="F48" s="1">
        <v>12072598</v>
      </c>
      <c r="G48" s="118"/>
      <c r="H48" s="24">
        <v>0</v>
      </c>
      <c r="I48" s="89"/>
      <c r="J48" s="24">
        <v>0</v>
      </c>
    </row>
    <row r="49" spans="1:12" ht="22.5" customHeight="1">
      <c r="A49" s="85" t="s">
        <v>39</v>
      </c>
      <c r="C49" s="89"/>
      <c r="D49" s="1">
        <v>7307398</v>
      </c>
      <c r="E49" s="89"/>
      <c r="F49" s="1">
        <v>5757970</v>
      </c>
      <c r="G49" s="89"/>
      <c r="H49" s="24">
        <v>1657044</v>
      </c>
      <c r="I49" s="89"/>
      <c r="J49" s="24">
        <v>582849</v>
      </c>
    </row>
    <row r="50" spans="1:12" ht="22.5" customHeight="1">
      <c r="A50" s="85" t="s">
        <v>40</v>
      </c>
      <c r="C50" s="89"/>
      <c r="D50" s="32">
        <v>3607499</v>
      </c>
      <c r="E50" s="89"/>
      <c r="F50" s="32">
        <v>3656745</v>
      </c>
      <c r="G50" s="89"/>
      <c r="H50" s="120">
        <v>37796</v>
      </c>
      <c r="I50" s="89"/>
      <c r="J50" s="120">
        <v>43301</v>
      </c>
    </row>
    <row r="51" spans="1:12" s="46" customFormat="1" ht="22.5" customHeight="1">
      <c r="A51" s="72" t="s">
        <v>41</v>
      </c>
      <c r="B51" s="91"/>
      <c r="C51" s="79"/>
      <c r="D51" s="18">
        <f>SUM(D37:D50)</f>
        <v>664349409</v>
      </c>
      <c r="E51" s="79"/>
      <c r="F51" s="18">
        <f>SUM(F37:F50)</f>
        <v>678102264</v>
      </c>
      <c r="G51" s="79"/>
      <c r="H51" s="18">
        <f>SUM(H37:H50)</f>
        <v>291625440</v>
      </c>
      <c r="I51" s="79"/>
      <c r="J51" s="18">
        <f>SUM(J37:J50)</f>
        <v>282612182</v>
      </c>
      <c r="L51" s="82"/>
    </row>
    <row r="52" spans="1:12" s="46" customFormat="1" ht="22.5" customHeight="1">
      <c r="A52" s="72"/>
      <c r="B52" s="91"/>
      <c r="C52" s="79"/>
      <c r="D52" s="79"/>
      <c r="E52" s="79"/>
      <c r="F52" s="79"/>
      <c r="G52" s="79"/>
      <c r="H52" s="79"/>
      <c r="I52" s="79"/>
      <c r="J52" s="79"/>
    </row>
    <row r="53" spans="1:12" s="46" customFormat="1" ht="22.5" customHeight="1" thickBot="1">
      <c r="A53" s="72" t="s">
        <v>42</v>
      </c>
      <c r="B53" s="91"/>
      <c r="C53" s="79"/>
      <c r="D53" s="33">
        <f>+D25+D51</f>
        <v>863971960</v>
      </c>
      <c r="E53" s="79"/>
      <c r="F53" s="33">
        <f>+F25+F51</f>
        <v>887217852</v>
      </c>
      <c r="G53" s="79"/>
      <c r="H53" s="33">
        <f>+H25+H51</f>
        <v>315532784</v>
      </c>
      <c r="I53" s="42"/>
      <c r="J53" s="33">
        <f>+J25+J51</f>
        <v>306808198</v>
      </c>
    </row>
    <row r="54" spans="1:12" s="46" customFormat="1" ht="22.5" customHeight="1" thickTop="1">
      <c r="A54" s="72"/>
      <c r="B54" s="91"/>
      <c r="C54" s="79"/>
      <c r="D54" s="79"/>
      <c r="E54" s="79"/>
      <c r="F54" s="79"/>
      <c r="G54" s="79"/>
      <c r="H54" s="79"/>
      <c r="I54" s="79"/>
      <c r="J54" s="79"/>
    </row>
    <row r="55" spans="1:12" ht="22.5" customHeight="1">
      <c r="A55" s="84" t="s">
        <v>0</v>
      </c>
    </row>
    <row r="56" spans="1:12" ht="22.5" customHeight="1">
      <c r="A56" s="84" t="s">
        <v>1</v>
      </c>
    </row>
    <row r="57" spans="1:12" ht="22.5" customHeight="1">
      <c r="A57" s="72"/>
      <c r="J57" s="39" t="s">
        <v>2</v>
      </c>
    </row>
    <row r="58" spans="1:12" ht="22.5" customHeight="1">
      <c r="C58" s="53"/>
      <c r="D58" s="177" t="s">
        <v>3</v>
      </c>
      <c r="E58" s="177"/>
      <c r="F58" s="177"/>
      <c r="G58" s="63"/>
      <c r="H58" s="177" t="s">
        <v>4</v>
      </c>
      <c r="I58" s="177"/>
      <c r="J58" s="177"/>
    </row>
    <row r="59" spans="1:12" ht="22.5" customHeight="1">
      <c r="A59" s="60"/>
      <c r="B59" s="60"/>
      <c r="C59" s="86"/>
      <c r="D59" s="115" t="s">
        <v>311</v>
      </c>
      <c r="E59" s="59"/>
      <c r="F59" s="115" t="s">
        <v>5</v>
      </c>
      <c r="G59" s="59"/>
      <c r="H59" s="115" t="s">
        <v>311</v>
      </c>
      <c r="I59" s="59"/>
      <c r="J59" s="115" t="s">
        <v>5</v>
      </c>
    </row>
    <row r="60" spans="1:12" ht="22.5" customHeight="1">
      <c r="B60" s="53" t="s">
        <v>6</v>
      </c>
      <c r="C60" s="86"/>
      <c r="D60" s="59">
        <v>2567</v>
      </c>
      <c r="E60" s="86"/>
      <c r="F60" s="59">
        <v>2566</v>
      </c>
      <c r="G60" s="59"/>
      <c r="H60" s="59">
        <v>2567</v>
      </c>
      <c r="I60" s="86"/>
      <c r="J60" s="59">
        <v>2566</v>
      </c>
    </row>
    <row r="61" spans="1:12" ht="22.5" customHeight="1">
      <c r="A61" s="84" t="s">
        <v>43</v>
      </c>
      <c r="B61" s="60"/>
      <c r="C61" s="86"/>
      <c r="D61" s="116" t="s">
        <v>8</v>
      </c>
      <c r="E61" s="86"/>
      <c r="F61" s="87"/>
      <c r="G61" s="59"/>
      <c r="H61" s="116" t="s">
        <v>8</v>
      </c>
      <c r="I61" s="86"/>
      <c r="J61" s="87"/>
    </row>
    <row r="62" spans="1:12" ht="22.5" customHeight="1">
      <c r="D62" s="115"/>
      <c r="F62" s="115"/>
      <c r="G62" s="59"/>
      <c r="H62" s="115"/>
      <c r="J62" s="115"/>
    </row>
    <row r="63" spans="1:12" ht="22.5" customHeight="1">
      <c r="A63" s="88" t="s">
        <v>44</v>
      </c>
      <c r="C63" s="89"/>
      <c r="D63" s="89"/>
      <c r="E63" s="89"/>
      <c r="F63" s="89"/>
      <c r="G63" s="89"/>
      <c r="H63" s="89"/>
      <c r="I63" s="89"/>
      <c r="J63" s="89"/>
    </row>
    <row r="64" spans="1:12" ht="22.5" customHeight="1">
      <c r="A64" s="85" t="s">
        <v>45</v>
      </c>
      <c r="C64" s="92"/>
      <c r="D64" s="92"/>
      <c r="E64" s="92"/>
      <c r="F64" s="92"/>
      <c r="G64" s="92"/>
      <c r="H64" s="92"/>
      <c r="I64" s="92"/>
      <c r="J64" s="92"/>
    </row>
    <row r="65" spans="1:10" ht="22.5" customHeight="1">
      <c r="A65" s="58" t="s">
        <v>46</v>
      </c>
      <c r="C65" s="89"/>
      <c r="D65" s="28">
        <v>75545416</v>
      </c>
      <c r="E65" s="89"/>
      <c r="F65" s="28">
        <v>86426945</v>
      </c>
      <c r="G65" s="89"/>
      <c r="H65" s="24">
        <v>0</v>
      </c>
      <c r="I65" s="89"/>
      <c r="J65" s="24">
        <v>0</v>
      </c>
    </row>
    <row r="66" spans="1:10" ht="22.5" customHeight="1">
      <c r="A66" s="58" t="s">
        <v>47</v>
      </c>
      <c r="C66" s="89"/>
      <c r="D66" s="28">
        <v>59855301</v>
      </c>
      <c r="E66" s="89"/>
      <c r="F66" s="28">
        <v>58310380</v>
      </c>
      <c r="G66" s="89"/>
      <c r="H66" s="28">
        <v>28625907</v>
      </c>
      <c r="I66" s="89"/>
      <c r="J66" s="28">
        <v>29479001</v>
      </c>
    </row>
    <row r="67" spans="1:10" ht="22.5" customHeight="1">
      <c r="A67" s="85" t="s">
        <v>48</v>
      </c>
      <c r="C67" s="89"/>
      <c r="D67" s="1">
        <v>31678560</v>
      </c>
      <c r="E67" s="89"/>
      <c r="F67" s="1">
        <v>36527046</v>
      </c>
      <c r="G67" s="89"/>
      <c r="H67" s="89">
        <v>828376</v>
      </c>
      <c r="I67" s="89"/>
      <c r="J67" s="89">
        <v>1069355</v>
      </c>
    </row>
    <row r="68" spans="1:10" ht="22.5" customHeight="1">
      <c r="A68" s="85" t="s">
        <v>49</v>
      </c>
      <c r="C68" s="89"/>
      <c r="D68" s="2">
        <v>13709412</v>
      </c>
      <c r="E68" s="89"/>
      <c r="F68" s="2">
        <v>11845175</v>
      </c>
      <c r="G68" s="89"/>
      <c r="H68" s="89">
        <v>642781</v>
      </c>
      <c r="I68" s="89"/>
      <c r="J68" s="89">
        <v>291056</v>
      </c>
    </row>
    <row r="69" spans="1:10" ht="22.5" customHeight="1">
      <c r="A69" s="58" t="s">
        <v>50</v>
      </c>
      <c r="C69" s="89"/>
      <c r="E69" s="89"/>
      <c r="G69" s="89"/>
      <c r="H69" s="20"/>
      <c r="I69" s="89"/>
      <c r="J69" s="20"/>
    </row>
    <row r="70" spans="1:10" ht="22.5" customHeight="1">
      <c r="A70" s="58" t="s">
        <v>51</v>
      </c>
      <c r="B70" s="53">
        <v>12</v>
      </c>
      <c r="C70" s="89"/>
      <c r="D70" s="1">
        <v>36670058</v>
      </c>
      <c r="E70" s="89"/>
      <c r="F70" s="1">
        <v>27181180</v>
      </c>
      <c r="G70" s="89"/>
      <c r="H70" s="20">
        <v>471159</v>
      </c>
      <c r="I70" s="89"/>
      <c r="J70" s="20">
        <v>907602</v>
      </c>
    </row>
    <row r="71" spans="1:10" ht="22.5" customHeight="1">
      <c r="A71" s="58" t="s">
        <v>52</v>
      </c>
      <c r="C71" s="89"/>
      <c r="E71" s="89"/>
      <c r="G71" s="89"/>
      <c r="H71" s="20"/>
      <c r="I71" s="89"/>
      <c r="J71" s="20"/>
    </row>
    <row r="72" spans="1:10" ht="22.5" customHeight="1">
      <c r="A72" s="58" t="s">
        <v>51</v>
      </c>
      <c r="C72" s="89"/>
      <c r="D72" s="1">
        <v>5112749</v>
      </c>
      <c r="E72" s="89"/>
      <c r="F72" s="1">
        <v>5318603</v>
      </c>
      <c r="G72" s="89"/>
      <c r="H72" s="20">
        <v>125888</v>
      </c>
      <c r="I72" s="89"/>
      <c r="J72" s="20">
        <v>166175</v>
      </c>
    </row>
    <row r="73" spans="1:10" ht="22.5" customHeight="1">
      <c r="A73" s="58" t="s">
        <v>53</v>
      </c>
      <c r="B73" s="53">
        <v>12</v>
      </c>
      <c r="C73" s="89"/>
      <c r="D73" s="1">
        <v>30105000</v>
      </c>
      <c r="E73" s="89"/>
      <c r="F73" s="1">
        <v>20832600</v>
      </c>
      <c r="G73" s="89"/>
      <c r="H73" s="20">
        <v>10660000</v>
      </c>
      <c r="I73" s="89"/>
      <c r="J73" s="20">
        <v>16832600</v>
      </c>
    </row>
    <row r="74" spans="1:10" ht="22.5" customHeight="1">
      <c r="A74" s="58" t="s">
        <v>54</v>
      </c>
      <c r="B74" s="53">
        <v>3</v>
      </c>
      <c r="C74" s="89"/>
      <c r="D74" s="24">
        <v>467804</v>
      </c>
      <c r="E74" s="89"/>
      <c r="F74" s="24">
        <v>256608</v>
      </c>
      <c r="G74" s="89"/>
      <c r="H74" s="24">
        <v>20750268</v>
      </c>
      <c r="I74" s="89"/>
      <c r="J74" s="24">
        <v>9490268</v>
      </c>
    </row>
    <row r="75" spans="1:10" ht="22.5" customHeight="1">
      <c r="A75" s="58" t="s">
        <v>55</v>
      </c>
      <c r="C75" s="89"/>
      <c r="D75" s="1">
        <v>2236848</v>
      </c>
      <c r="E75" s="89"/>
      <c r="F75" s="1">
        <v>1616371</v>
      </c>
      <c r="G75" s="89"/>
      <c r="H75" s="24">
        <v>0</v>
      </c>
      <c r="I75" s="89"/>
      <c r="J75" s="24">
        <v>0</v>
      </c>
    </row>
    <row r="76" spans="1:10" ht="22.5" customHeight="1">
      <c r="A76" s="58" t="s">
        <v>56</v>
      </c>
      <c r="B76" s="53">
        <v>12</v>
      </c>
      <c r="C76" s="89"/>
      <c r="D76" s="1">
        <v>1075487</v>
      </c>
      <c r="E76" s="89"/>
      <c r="F76" s="1">
        <v>208657</v>
      </c>
      <c r="G76" s="89"/>
      <c r="H76" s="24">
        <v>0</v>
      </c>
      <c r="I76" s="89"/>
      <c r="J76" s="24">
        <v>2079</v>
      </c>
    </row>
    <row r="77" spans="1:10" ht="22.5" customHeight="1">
      <c r="A77" s="85" t="s">
        <v>57</v>
      </c>
      <c r="C77" s="89"/>
      <c r="D77" s="3">
        <v>8650902</v>
      </c>
      <c r="E77" s="89"/>
      <c r="F77" s="3">
        <v>10939653</v>
      </c>
      <c r="G77" s="89"/>
      <c r="H77" s="22">
        <v>1395801</v>
      </c>
      <c r="I77" s="89"/>
      <c r="J77" s="22">
        <v>1601919</v>
      </c>
    </row>
    <row r="78" spans="1:10" s="46" customFormat="1" ht="22.5" customHeight="1">
      <c r="A78" s="72" t="s">
        <v>58</v>
      </c>
      <c r="B78" s="91"/>
      <c r="C78" s="79"/>
      <c r="D78" s="18">
        <f>SUM(D65:D77)</f>
        <v>265107537</v>
      </c>
      <c r="E78" s="79"/>
      <c r="F78" s="18">
        <f>SUM(F65:F77)</f>
        <v>259463218</v>
      </c>
      <c r="G78" s="79"/>
      <c r="H78" s="18">
        <f>SUM(H65:H77)</f>
        <v>63500180</v>
      </c>
      <c r="I78" s="79"/>
      <c r="J78" s="18">
        <f>SUM(J65:J77)</f>
        <v>59840055</v>
      </c>
    </row>
    <row r="79" spans="1:10" ht="22.5" customHeight="1">
      <c r="C79" s="89"/>
      <c r="D79" s="89"/>
      <c r="E79" s="89"/>
      <c r="F79" s="89"/>
      <c r="G79" s="89"/>
      <c r="H79" s="89"/>
      <c r="I79" s="89"/>
      <c r="J79" s="89"/>
    </row>
    <row r="80" spans="1:10" ht="22.5" customHeight="1">
      <c r="A80" s="88" t="s">
        <v>59</v>
      </c>
      <c r="C80" s="89"/>
      <c r="D80" s="89"/>
      <c r="E80" s="89"/>
      <c r="F80" s="89"/>
      <c r="G80" s="89"/>
      <c r="H80" s="89"/>
      <c r="I80" s="89"/>
      <c r="J80" s="89"/>
    </row>
    <row r="81" spans="1:10" ht="22.5" customHeight="1">
      <c r="A81" s="85" t="s">
        <v>60</v>
      </c>
      <c r="B81" s="53">
        <v>12</v>
      </c>
      <c r="C81" s="89"/>
      <c r="D81" s="89">
        <v>89166847</v>
      </c>
      <c r="E81" s="89"/>
      <c r="F81" s="89">
        <v>104443136</v>
      </c>
      <c r="G81" s="89"/>
      <c r="H81" s="24">
        <v>0</v>
      </c>
      <c r="I81" s="89"/>
      <c r="J81" s="26">
        <v>492469</v>
      </c>
    </row>
    <row r="82" spans="1:10" ht="22.5" customHeight="1">
      <c r="A82" s="58" t="s">
        <v>61</v>
      </c>
      <c r="C82" s="89"/>
      <c r="D82" s="89">
        <v>29093606</v>
      </c>
      <c r="E82" s="89"/>
      <c r="F82" s="89">
        <v>30045018</v>
      </c>
      <c r="G82" s="89"/>
      <c r="H82" s="26">
        <v>311055</v>
      </c>
      <c r="I82" s="89"/>
      <c r="J82" s="26">
        <v>332705</v>
      </c>
    </row>
    <row r="83" spans="1:10" ht="22.5" customHeight="1">
      <c r="A83" s="58" t="s">
        <v>62</v>
      </c>
      <c r="B83" s="53" t="s">
        <v>320</v>
      </c>
      <c r="C83" s="89"/>
      <c r="D83" s="89">
        <v>166977200</v>
      </c>
      <c r="E83" s="89"/>
      <c r="F83" s="89">
        <v>182297200</v>
      </c>
      <c r="G83" s="89"/>
      <c r="H83" s="26">
        <v>96672200</v>
      </c>
      <c r="I83" s="89"/>
      <c r="J83" s="26">
        <v>92547200</v>
      </c>
    </row>
    <row r="84" spans="1:10" ht="22.5" customHeight="1">
      <c r="A84" s="85" t="s">
        <v>63</v>
      </c>
      <c r="C84" s="89"/>
      <c r="D84" s="52">
        <v>15280449</v>
      </c>
      <c r="E84" s="89"/>
      <c r="F84" s="52">
        <v>14880664</v>
      </c>
      <c r="G84" s="89"/>
      <c r="H84" s="24">
        <v>0</v>
      </c>
      <c r="I84" s="121"/>
      <c r="J84" s="24">
        <v>0</v>
      </c>
    </row>
    <row r="85" spans="1:10" ht="22.5" customHeight="1">
      <c r="A85" s="58" t="s">
        <v>64</v>
      </c>
      <c r="C85" s="89"/>
      <c r="D85" s="89">
        <v>9651686</v>
      </c>
      <c r="E85" s="89"/>
      <c r="F85" s="89">
        <v>9316347</v>
      </c>
      <c r="G85" s="89"/>
      <c r="H85" s="24">
        <v>2665605</v>
      </c>
      <c r="I85" s="89"/>
      <c r="J85" s="24">
        <v>2558832</v>
      </c>
    </row>
    <row r="86" spans="1:10" ht="22.5" customHeight="1">
      <c r="A86" s="58" t="s">
        <v>65</v>
      </c>
      <c r="C86" s="89"/>
      <c r="D86" s="24">
        <v>1212993</v>
      </c>
      <c r="E86" s="89"/>
      <c r="F86" s="17">
        <v>1476414</v>
      </c>
      <c r="G86" s="89"/>
      <c r="H86" s="24">
        <v>0</v>
      </c>
      <c r="I86" s="26"/>
      <c r="J86" s="24">
        <v>0</v>
      </c>
    </row>
    <row r="87" spans="1:10" ht="22.5" customHeight="1">
      <c r="A87" s="58" t="s">
        <v>66</v>
      </c>
      <c r="B87" s="53">
        <v>12</v>
      </c>
      <c r="C87" s="89"/>
      <c r="D87" s="22">
        <v>421866</v>
      </c>
      <c r="E87" s="89"/>
      <c r="F87" s="22">
        <v>262760</v>
      </c>
      <c r="G87" s="89"/>
      <c r="H87" s="22">
        <v>0</v>
      </c>
      <c r="I87" s="26"/>
      <c r="J87" s="22">
        <v>0</v>
      </c>
    </row>
    <row r="88" spans="1:10" s="46" customFormat="1" ht="22.5" customHeight="1">
      <c r="A88" s="72" t="s">
        <v>67</v>
      </c>
      <c r="B88" s="91"/>
      <c r="C88" s="79"/>
      <c r="D88" s="18">
        <f>SUM(D81:D87)</f>
        <v>311804647</v>
      </c>
      <c r="E88" s="79"/>
      <c r="F88" s="18">
        <f>SUM(F81:F87)</f>
        <v>342721539</v>
      </c>
      <c r="G88" s="79"/>
      <c r="H88" s="18">
        <f>SUM(H81:H87)</f>
        <v>99648860</v>
      </c>
      <c r="I88" s="93"/>
      <c r="J88" s="18">
        <f>SUM(J81:J87)</f>
        <v>95931206</v>
      </c>
    </row>
    <row r="89" spans="1:10" s="46" customFormat="1" ht="22.5" customHeight="1">
      <c r="A89" s="72"/>
      <c r="B89" s="91"/>
      <c r="C89" s="79"/>
      <c r="D89" s="79"/>
      <c r="E89" s="79"/>
      <c r="F89" s="79"/>
      <c r="G89" s="79"/>
      <c r="H89" s="79"/>
      <c r="I89" s="79"/>
      <c r="J89" s="79"/>
    </row>
    <row r="90" spans="1:10" s="46" customFormat="1" ht="22.5" customHeight="1">
      <c r="A90" s="72" t="s">
        <v>68</v>
      </c>
      <c r="B90" s="91"/>
      <c r="C90" s="79"/>
      <c r="D90" s="18">
        <f>+D88+D78</f>
        <v>576912184</v>
      </c>
      <c r="E90" s="79"/>
      <c r="F90" s="18">
        <f>+F88+F78</f>
        <v>602184757</v>
      </c>
      <c r="G90" s="79"/>
      <c r="H90" s="18">
        <f>+H88+H78</f>
        <v>163149040</v>
      </c>
      <c r="I90" s="79"/>
      <c r="J90" s="18">
        <f>+J88+J78</f>
        <v>155771261</v>
      </c>
    </row>
    <row r="91" spans="1:10" s="46" customFormat="1" ht="22.5" customHeight="1">
      <c r="A91" s="72"/>
      <c r="B91" s="91"/>
      <c r="C91" s="79"/>
      <c r="D91" s="42"/>
      <c r="E91" s="79"/>
      <c r="F91" s="42"/>
      <c r="G91" s="79"/>
      <c r="H91" s="19"/>
      <c r="I91" s="93"/>
      <c r="J91" s="19"/>
    </row>
    <row r="92" spans="1:10" s="46" customFormat="1" ht="22.5" customHeight="1">
      <c r="A92" s="72"/>
      <c r="B92" s="91"/>
      <c r="C92" s="79"/>
      <c r="D92" s="42"/>
      <c r="E92" s="79"/>
      <c r="F92" s="42"/>
      <c r="G92" s="79"/>
      <c r="H92" s="19"/>
      <c r="I92" s="93"/>
      <c r="J92" s="19"/>
    </row>
    <row r="93" spans="1:10" ht="22.5" customHeight="1">
      <c r="A93" s="84" t="s">
        <v>0</v>
      </c>
      <c r="B93" s="94"/>
      <c r="C93" s="95"/>
      <c r="D93" s="95"/>
      <c r="E93" s="95"/>
      <c r="F93" s="95"/>
      <c r="G93" s="95"/>
      <c r="H93" s="95"/>
      <c r="I93" s="95"/>
      <c r="J93" s="95"/>
    </row>
    <row r="94" spans="1:10" ht="22.5" customHeight="1">
      <c r="A94" s="84" t="s">
        <v>1</v>
      </c>
      <c r="B94" s="94"/>
      <c r="C94" s="95"/>
      <c r="D94" s="95"/>
      <c r="E94" s="95"/>
      <c r="F94" s="95"/>
      <c r="G94" s="95"/>
      <c r="H94" s="95"/>
      <c r="I94" s="95"/>
      <c r="J94" s="95"/>
    </row>
    <row r="95" spans="1:10" ht="22.5" customHeight="1">
      <c r="A95" s="72"/>
      <c r="J95" s="39" t="s">
        <v>2</v>
      </c>
    </row>
    <row r="96" spans="1:10" ht="22.5" customHeight="1">
      <c r="C96" s="53"/>
      <c r="D96" s="177" t="s">
        <v>3</v>
      </c>
      <c r="E96" s="177"/>
      <c r="F96" s="177"/>
      <c r="G96" s="63"/>
      <c r="H96" s="177" t="s">
        <v>4</v>
      </c>
      <c r="I96" s="177"/>
      <c r="J96" s="177"/>
    </row>
    <row r="97" spans="1:12" ht="22.5" customHeight="1">
      <c r="A97" s="60"/>
      <c r="B97" s="60"/>
      <c r="C97" s="86"/>
      <c r="D97" s="115" t="s">
        <v>311</v>
      </c>
      <c r="E97" s="59"/>
      <c r="F97" s="115" t="s">
        <v>5</v>
      </c>
      <c r="G97" s="59"/>
      <c r="H97" s="115" t="s">
        <v>311</v>
      </c>
      <c r="I97" s="59"/>
      <c r="J97" s="115" t="s">
        <v>5</v>
      </c>
    </row>
    <row r="98" spans="1:12" ht="22.5" customHeight="1">
      <c r="C98" s="86"/>
      <c r="D98" s="59">
        <v>2567</v>
      </c>
      <c r="E98" s="86"/>
      <c r="F98" s="59">
        <v>2566</v>
      </c>
      <c r="G98" s="59"/>
      <c r="H98" s="59">
        <v>2567</v>
      </c>
      <c r="I98" s="86"/>
      <c r="J98" s="59">
        <v>2566</v>
      </c>
    </row>
    <row r="99" spans="1:12" ht="22.5" customHeight="1">
      <c r="A99" s="84" t="s">
        <v>69</v>
      </c>
      <c r="B99" s="60"/>
      <c r="C99" s="86"/>
      <c r="D99" s="116" t="s">
        <v>8</v>
      </c>
      <c r="E99" s="86"/>
      <c r="F99" s="87"/>
      <c r="G99" s="59"/>
      <c r="H99" s="116" t="s">
        <v>8</v>
      </c>
      <c r="I99" s="86"/>
      <c r="J99" s="87"/>
    </row>
    <row r="100" spans="1:12" ht="22.5" customHeight="1">
      <c r="D100" s="115"/>
      <c r="F100" s="115"/>
      <c r="G100" s="59"/>
      <c r="H100" s="115"/>
      <c r="J100" s="115"/>
    </row>
    <row r="101" spans="1:12" ht="22.5" customHeight="1">
      <c r="A101" s="88" t="s">
        <v>70</v>
      </c>
      <c r="C101" s="92"/>
      <c r="D101" s="92"/>
      <c r="E101" s="92"/>
      <c r="F101" s="92"/>
      <c r="G101" s="92"/>
      <c r="H101" s="92"/>
      <c r="I101" s="92"/>
      <c r="J101" s="92"/>
    </row>
    <row r="102" spans="1:12" ht="22.5" customHeight="1">
      <c r="A102" s="85" t="s">
        <v>71</v>
      </c>
      <c r="C102" s="92"/>
      <c r="D102" s="92"/>
      <c r="E102" s="92"/>
      <c r="F102" s="92"/>
      <c r="G102" s="92"/>
      <c r="H102" s="92"/>
      <c r="I102" s="92"/>
      <c r="J102" s="92"/>
    </row>
    <row r="103" spans="1:12" ht="22.5" customHeight="1" thickBot="1">
      <c r="A103" s="58" t="s">
        <v>72</v>
      </c>
      <c r="C103" s="89"/>
      <c r="D103" s="122">
        <v>9093857</v>
      </c>
      <c r="E103" s="89"/>
      <c r="F103" s="122">
        <v>9093857</v>
      </c>
      <c r="G103" s="89"/>
      <c r="H103" s="34">
        <v>9093857</v>
      </c>
      <c r="I103" s="89"/>
      <c r="J103" s="34">
        <v>9093857</v>
      </c>
    </row>
    <row r="104" spans="1:12" ht="22.5" customHeight="1" thickTop="1">
      <c r="A104" s="58" t="s">
        <v>73</v>
      </c>
      <c r="C104" s="89"/>
      <c r="D104" s="1"/>
      <c r="E104" s="89"/>
      <c r="F104" s="1"/>
      <c r="G104" s="89"/>
      <c r="H104" s="2"/>
      <c r="I104" s="89"/>
      <c r="J104" s="2"/>
      <c r="L104" s="74"/>
    </row>
    <row r="105" spans="1:12" ht="22.5" customHeight="1">
      <c r="A105" s="123" t="s">
        <v>74</v>
      </c>
      <c r="C105" s="89"/>
      <c r="D105" s="1">
        <v>8413569</v>
      </c>
      <c r="E105" s="89"/>
      <c r="F105" s="1">
        <v>8413569</v>
      </c>
      <c r="G105" s="89"/>
      <c r="H105" s="2">
        <v>8413569</v>
      </c>
      <c r="I105" s="89"/>
      <c r="J105" s="2">
        <v>8413569</v>
      </c>
    </row>
    <row r="106" spans="1:12" ht="22.5" customHeight="1">
      <c r="A106" s="85" t="s">
        <v>75</v>
      </c>
      <c r="C106" s="35"/>
      <c r="D106" s="36"/>
      <c r="E106" s="35"/>
      <c r="F106" s="36"/>
      <c r="G106" s="35"/>
      <c r="H106" s="35"/>
      <c r="I106" s="35"/>
      <c r="J106" s="35"/>
    </row>
    <row r="107" spans="1:12" ht="22.5" customHeight="1">
      <c r="A107" s="58" t="s">
        <v>76</v>
      </c>
      <c r="C107" s="89"/>
      <c r="D107" s="28">
        <v>56004025</v>
      </c>
      <c r="E107" s="89"/>
      <c r="F107" s="28">
        <v>56004025</v>
      </c>
      <c r="G107" s="89"/>
      <c r="H107" s="1">
        <v>55113998</v>
      </c>
      <c r="I107" s="89"/>
      <c r="J107" s="1">
        <v>55113998</v>
      </c>
    </row>
    <row r="108" spans="1:12" ht="22.5" customHeight="1">
      <c r="A108" s="58" t="s">
        <v>77</v>
      </c>
      <c r="C108" s="89"/>
      <c r="D108" s="28"/>
      <c r="E108" s="89"/>
      <c r="F108" s="28"/>
      <c r="G108" s="89"/>
      <c r="H108" s="89"/>
      <c r="I108" s="89"/>
      <c r="J108" s="89"/>
    </row>
    <row r="109" spans="1:12" ht="22.5" customHeight="1">
      <c r="A109" s="58" t="s">
        <v>78</v>
      </c>
      <c r="C109" s="89"/>
      <c r="D109" s="28">
        <v>5219177</v>
      </c>
      <c r="E109" s="89"/>
      <c r="F109" s="28">
        <v>5212858</v>
      </c>
      <c r="G109" s="89"/>
      <c r="H109" s="24">
        <v>0</v>
      </c>
      <c r="I109" s="35"/>
      <c r="J109" s="24">
        <v>0</v>
      </c>
    </row>
    <row r="110" spans="1:12" ht="22.5" customHeight="1">
      <c r="A110" s="58" t="s">
        <v>79</v>
      </c>
      <c r="C110" s="89"/>
      <c r="D110" s="28"/>
      <c r="E110" s="89"/>
      <c r="F110" s="28"/>
      <c r="G110" s="89"/>
      <c r="H110" s="89"/>
      <c r="I110" s="89"/>
      <c r="J110" s="89"/>
    </row>
    <row r="111" spans="1:12" ht="22.5" customHeight="1">
      <c r="A111" s="58" t="s">
        <v>80</v>
      </c>
      <c r="C111" s="89"/>
      <c r="D111" s="35">
        <v>-9917</v>
      </c>
      <c r="E111" s="89"/>
      <c r="F111" s="35">
        <v>-9917</v>
      </c>
      <c r="G111" s="89"/>
      <c r="H111" s="2">
        <v>490423</v>
      </c>
      <c r="I111" s="89"/>
      <c r="J111" s="2">
        <v>490423</v>
      </c>
    </row>
    <row r="112" spans="1:12" ht="22.5" customHeight="1">
      <c r="A112" s="58" t="s">
        <v>81</v>
      </c>
      <c r="C112" s="89"/>
      <c r="D112" s="28">
        <v>3621945</v>
      </c>
      <c r="E112" s="89"/>
      <c r="F112" s="28">
        <v>3621945</v>
      </c>
      <c r="G112" s="89"/>
      <c r="H112" s="2">
        <v>3470021</v>
      </c>
      <c r="I112" s="89"/>
      <c r="J112" s="2">
        <v>3470021</v>
      </c>
    </row>
    <row r="113" spans="1:10" ht="22.5" customHeight="1">
      <c r="A113" s="85" t="s">
        <v>82</v>
      </c>
      <c r="C113" s="89"/>
      <c r="D113" s="28"/>
      <c r="E113" s="89"/>
      <c r="F113" s="28"/>
      <c r="G113" s="89"/>
      <c r="H113" s="89"/>
      <c r="I113" s="89"/>
      <c r="J113" s="89"/>
    </row>
    <row r="114" spans="1:10" ht="22.5" customHeight="1">
      <c r="A114" s="85" t="s">
        <v>83</v>
      </c>
      <c r="C114" s="89"/>
      <c r="D114" s="28"/>
      <c r="E114" s="89"/>
      <c r="F114" s="28"/>
      <c r="G114" s="89"/>
      <c r="H114" s="89"/>
      <c r="I114" s="89"/>
      <c r="J114" s="89"/>
    </row>
    <row r="115" spans="1:10" ht="22.5" customHeight="1">
      <c r="A115" s="85" t="s">
        <v>84</v>
      </c>
      <c r="C115" s="89"/>
      <c r="D115" s="1">
        <v>929166</v>
      </c>
      <c r="E115" s="89"/>
      <c r="F115" s="1">
        <v>929166</v>
      </c>
      <c r="G115" s="89"/>
      <c r="H115" s="1">
        <v>929166</v>
      </c>
      <c r="I115" s="89"/>
      <c r="J115" s="1">
        <v>929166</v>
      </c>
    </row>
    <row r="116" spans="1:10" ht="22.5" customHeight="1">
      <c r="A116" s="58" t="s">
        <v>307</v>
      </c>
      <c r="C116" s="89"/>
      <c r="D116" s="1">
        <v>3666565</v>
      </c>
      <c r="E116" s="89"/>
      <c r="F116" s="1">
        <v>3666565</v>
      </c>
      <c r="G116" s="89"/>
      <c r="H116" s="1">
        <v>3666565</v>
      </c>
      <c r="I116" s="89"/>
      <c r="J116" s="1">
        <v>3666565</v>
      </c>
    </row>
    <row r="117" spans="1:10" ht="22.5" customHeight="1">
      <c r="A117" s="85" t="s">
        <v>85</v>
      </c>
      <c r="C117" s="89"/>
      <c r="D117" s="96">
        <v>132169457</v>
      </c>
      <c r="E117" s="89"/>
      <c r="F117" s="28">
        <v>118690135</v>
      </c>
      <c r="G117" s="89"/>
      <c r="H117" s="26">
        <v>47043150</v>
      </c>
      <c r="I117" s="89"/>
      <c r="J117" s="26">
        <v>45651693</v>
      </c>
    </row>
    <row r="118" spans="1:10" ht="22.5" customHeight="1">
      <c r="A118" s="58" t="s">
        <v>86</v>
      </c>
      <c r="C118" s="35"/>
      <c r="D118" s="37">
        <v>-8290076</v>
      </c>
      <c r="E118" s="35"/>
      <c r="F118" s="37">
        <v>-8287164</v>
      </c>
      <c r="G118" s="35"/>
      <c r="H118" s="24">
        <v>-3666565</v>
      </c>
      <c r="I118" s="35"/>
      <c r="J118" s="24">
        <v>-3666565</v>
      </c>
    </row>
    <row r="119" spans="1:10" ht="22.5" customHeight="1">
      <c r="A119" s="58" t="s">
        <v>87</v>
      </c>
      <c r="C119" s="35"/>
      <c r="D119" s="37">
        <v>26932000</v>
      </c>
      <c r="E119" s="35"/>
      <c r="F119" s="37">
        <v>26932000</v>
      </c>
      <c r="G119" s="35"/>
      <c r="H119" s="24">
        <v>26932000</v>
      </c>
      <c r="I119" s="35"/>
      <c r="J119" s="24">
        <v>26932000</v>
      </c>
    </row>
    <row r="120" spans="1:10" ht="22.5" customHeight="1">
      <c r="A120" s="58" t="s">
        <v>88</v>
      </c>
      <c r="C120" s="89"/>
      <c r="D120" s="3">
        <v>13662880</v>
      </c>
      <c r="E120" s="89"/>
      <c r="F120" s="3">
        <v>24243052</v>
      </c>
      <c r="G120" s="89"/>
      <c r="H120" s="120">
        <v>9991417</v>
      </c>
      <c r="I120" s="89"/>
      <c r="J120" s="120">
        <v>10036067</v>
      </c>
    </row>
    <row r="121" spans="1:10" s="46" customFormat="1" ht="22.5" customHeight="1">
      <c r="A121" s="72" t="s">
        <v>89</v>
      </c>
      <c r="B121" s="91"/>
      <c r="C121" s="79"/>
      <c r="D121" s="38">
        <f>SUM(D104:D120)</f>
        <v>242318791</v>
      </c>
      <c r="E121" s="79"/>
      <c r="F121" s="38">
        <f>SUM(F104:F120)</f>
        <v>239416234</v>
      </c>
      <c r="G121" s="79"/>
      <c r="H121" s="38">
        <f>SUM(H104:H120)</f>
        <v>152383744</v>
      </c>
      <c r="I121" s="79"/>
      <c r="J121" s="38">
        <f>SUM(J104:J120)</f>
        <v>151036937</v>
      </c>
    </row>
    <row r="122" spans="1:10" ht="22.5" customHeight="1">
      <c r="A122" s="58" t="s">
        <v>90</v>
      </c>
      <c r="C122" s="89"/>
      <c r="D122" s="3">
        <v>44740985</v>
      </c>
      <c r="E122" s="89"/>
      <c r="F122" s="3">
        <v>45616861</v>
      </c>
      <c r="G122" s="89"/>
      <c r="H122" s="5">
        <v>0</v>
      </c>
      <c r="I122" s="89"/>
      <c r="J122" s="22">
        <v>0</v>
      </c>
    </row>
    <row r="123" spans="1:10" s="46" customFormat="1" ht="22.5" customHeight="1">
      <c r="A123" s="72" t="s">
        <v>91</v>
      </c>
      <c r="B123" s="53"/>
      <c r="C123" s="79"/>
      <c r="D123" s="18">
        <f>SUM(D121:D122)</f>
        <v>287059776</v>
      </c>
      <c r="E123" s="79"/>
      <c r="F123" s="18">
        <f>SUM(F121:F122)</f>
        <v>285033095</v>
      </c>
      <c r="G123" s="79"/>
      <c r="H123" s="18">
        <f>SUM(H121:H122)</f>
        <v>152383744</v>
      </c>
      <c r="I123" s="79"/>
      <c r="J123" s="18">
        <f>SUM(J121:J122)</f>
        <v>151036937</v>
      </c>
    </row>
    <row r="124" spans="1:10" ht="22.5" customHeight="1">
      <c r="A124" s="72"/>
      <c r="C124" s="89"/>
      <c r="D124" s="74"/>
      <c r="E124" s="89"/>
      <c r="F124" s="74"/>
      <c r="G124" s="89"/>
      <c r="H124" s="89"/>
      <c r="I124" s="89"/>
      <c r="J124" s="89"/>
    </row>
    <row r="125" spans="1:10" ht="22.5" customHeight="1" thickBot="1">
      <c r="A125" s="72" t="s">
        <v>92</v>
      </c>
      <c r="C125" s="79"/>
      <c r="D125" s="33">
        <f>+D90+D123</f>
        <v>863971960</v>
      </c>
      <c r="E125" s="79"/>
      <c r="F125" s="33">
        <f>+F90+F123</f>
        <v>887217852</v>
      </c>
      <c r="G125" s="79"/>
      <c r="H125" s="33">
        <f>+H90+H123</f>
        <v>315532784</v>
      </c>
      <c r="I125" s="79"/>
      <c r="J125" s="33">
        <f>+J90+J123</f>
        <v>306808198</v>
      </c>
    </row>
    <row r="126" spans="1:10" ht="22.5" customHeight="1" thickTop="1">
      <c r="D126" s="124"/>
      <c r="E126" s="124"/>
      <c r="F126" s="124"/>
      <c r="G126" s="124"/>
      <c r="H126" s="124"/>
      <c r="I126" s="124"/>
      <c r="J126" s="124"/>
    </row>
    <row r="127" spans="1:10">
      <c r="C127" s="78"/>
      <c r="D127" s="78"/>
      <c r="E127" s="78"/>
      <c r="F127" s="78"/>
      <c r="G127" s="78"/>
      <c r="H127" s="78"/>
      <c r="I127" s="78"/>
      <c r="J127" s="78"/>
    </row>
  </sheetData>
  <mergeCells count="8">
    <mergeCell ref="D96:F96"/>
    <mergeCell ref="H96:J96"/>
    <mergeCell ref="D58:F58"/>
    <mergeCell ref="H58:J58"/>
    <mergeCell ref="D4:F4"/>
    <mergeCell ref="H4:J4"/>
    <mergeCell ref="D31:F31"/>
    <mergeCell ref="H31:J31"/>
  </mergeCells>
  <pageMargins left="0.8" right="0.8" top="0.48" bottom="0.5" header="0.5" footer="0.5"/>
  <pageSetup paperSize="9" scale="87" firstPageNumber="3" fitToHeight="0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27" max="16383" man="1"/>
    <brk id="54" max="16383" man="1"/>
    <brk id="92" max="16383" man="1"/>
  </rowBreaks>
  <customProperties>
    <customPr name="OrphanNamesChecked" r:id="rId2"/>
  </customProperties>
  <ignoredErrors>
    <ignoredError sqref="F121 H121 J121 D12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DA502-2BAF-4B16-BA85-8242B2257452}">
  <sheetPr>
    <pageSetUpPr fitToPage="1"/>
  </sheetPr>
  <dimension ref="A1:J202"/>
  <sheetViews>
    <sheetView zoomScaleNormal="100" zoomScaleSheetLayoutView="115" workbookViewId="0"/>
  </sheetViews>
  <sheetFormatPr defaultColWidth="9.09765625" defaultRowHeight="23.25" customHeight="1"/>
  <cols>
    <col min="1" max="1" width="47.3984375" style="85" customWidth="1"/>
    <col min="2" max="2" width="8.69921875" style="53" customWidth="1"/>
    <col min="3" max="3" width="1.09765625" style="60" customWidth="1"/>
    <col min="4" max="4" width="14.09765625" style="60" customWidth="1"/>
    <col min="5" max="5" width="1.09765625" style="60" customWidth="1"/>
    <col min="6" max="6" width="14.09765625" style="60" customWidth="1"/>
    <col min="7" max="7" width="1.09765625" style="60" customWidth="1"/>
    <col min="8" max="8" width="14.09765625" style="60" customWidth="1"/>
    <col min="9" max="9" width="1.09765625" style="60" customWidth="1"/>
    <col min="10" max="10" width="14.09765625" style="60" customWidth="1"/>
    <col min="11" max="16384" width="9.09765625" style="60"/>
  </cols>
  <sheetData>
    <row r="1" spans="1:10" ht="22.5" customHeight="1">
      <c r="A1" s="84" t="s">
        <v>0</v>
      </c>
      <c r="B1" s="94"/>
      <c r="C1" s="95"/>
      <c r="D1" s="95"/>
      <c r="E1" s="95"/>
      <c r="F1" s="95"/>
      <c r="G1" s="95"/>
      <c r="H1" s="95"/>
      <c r="I1" s="95"/>
      <c r="J1" s="95"/>
    </row>
    <row r="2" spans="1:10" ht="22.5" customHeight="1">
      <c r="A2" s="84" t="s">
        <v>93</v>
      </c>
      <c r="B2" s="94"/>
      <c r="C2" s="95"/>
      <c r="D2" s="95"/>
      <c r="E2" s="95"/>
      <c r="F2" s="95"/>
      <c r="G2" s="95"/>
      <c r="H2" s="95"/>
      <c r="I2" s="95"/>
      <c r="J2" s="95"/>
    </row>
    <row r="3" spans="1:10" ht="22.5" customHeight="1">
      <c r="A3" s="99"/>
      <c r="B3" s="99"/>
      <c r="C3" s="95"/>
      <c r="D3" s="95"/>
      <c r="E3" s="95"/>
      <c r="F3" s="95"/>
      <c r="G3" s="95"/>
      <c r="H3" s="95"/>
      <c r="I3" s="95"/>
      <c r="J3" s="39" t="s">
        <v>2</v>
      </c>
    </row>
    <row r="4" spans="1:10" ht="22.5" customHeight="1">
      <c r="C4" s="53"/>
      <c r="D4" s="177" t="s">
        <v>3</v>
      </c>
      <c r="E4" s="177"/>
      <c r="F4" s="177"/>
      <c r="G4" s="63"/>
      <c r="H4" s="177" t="s">
        <v>4</v>
      </c>
      <c r="I4" s="177"/>
      <c r="J4" s="177"/>
    </row>
    <row r="5" spans="1:10" ht="22.5" customHeight="1">
      <c r="C5" s="53"/>
      <c r="D5" s="178" t="s">
        <v>94</v>
      </c>
      <c r="E5" s="178"/>
      <c r="F5" s="178"/>
      <c r="G5"/>
      <c r="H5" s="178" t="s">
        <v>94</v>
      </c>
      <c r="I5" s="178"/>
      <c r="J5" s="178"/>
    </row>
    <row r="6" spans="1:10" ht="22.5" customHeight="1">
      <c r="C6" s="53"/>
      <c r="D6" s="179" t="s">
        <v>312</v>
      </c>
      <c r="E6" s="179"/>
      <c r="F6" s="179"/>
      <c r="G6" s="115"/>
      <c r="H6" s="179" t="s">
        <v>312</v>
      </c>
      <c r="I6" s="179"/>
      <c r="J6" s="179"/>
    </row>
    <row r="7" spans="1:10" ht="22.5" customHeight="1">
      <c r="C7" s="86"/>
      <c r="D7" s="87">
        <v>2567</v>
      </c>
      <c r="E7" s="86"/>
      <c r="F7" s="87">
        <v>2566</v>
      </c>
      <c r="G7" s="59"/>
      <c r="H7" s="87">
        <v>2567</v>
      </c>
      <c r="I7" s="86"/>
      <c r="J7" s="87">
        <v>2566</v>
      </c>
    </row>
    <row r="8" spans="1:10" ht="22.5" customHeight="1">
      <c r="A8" s="88" t="s">
        <v>95</v>
      </c>
      <c r="C8" s="89"/>
      <c r="D8" s="89"/>
      <c r="E8" s="89"/>
      <c r="F8" s="89"/>
      <c r="G8" s="89"/>
      <c r="H8" s="89"/>
      <c r="I8" s="89"/>
      <c r="J8" s="89"/>
    </row>
    <row r="9" spans="1:10" ht="22.5" customHeight="1">
      <c r="A9" s="85" t="s">
        <v>96</v>
      </c>
      <c r="C9" s="89"/>
      <c r="D9" s="92">
        <v>142703073</v>
      </c>
      <c r="E9" s="89"/>
      <c r="F9" s="92">
        <v>144498164</v>
      </c>
      <c r="G9" s="89"/>
      <c r="H9" s="89">
        <v>5439885</v>
      </c>
      <c r="I9" s="89"/>
      <c r="J9" s="89">
        <v>6419347</v>
      </c>
    </row>
    <row r="10" spans="1:10" ht="22.5" customHeight="1">
      <c r="A10" s="58" t="s">
        <v>97</v>
      </c>
      <c r="C10" s="89"/>
      <c r="D10" s="92">
        <v>533213</v>
      </c>
      <c r="E10" s="89"/>
      <c r="F10" s="29">
        <v>238621</v>
      </c>
      <c r="G10" s="89"/>
      <c r="H10" s="89">
        <v>275676</v>
      </c>
      <c r="I10" s="89"/>
      <c r="J10" s="89">
        <v>161524</v>
      </c>
    </row>
    <row r="11" spans="1:10" ht="22.5" customHeight="1">
      <c r="A11" s="58" t="s">
        <v>291</v>
      </c>
      <c r="C11" s="125"/>
      <c r="D11" s="29">
        <v>35709</v>
      </c>
      <c r="E11" s="125"/>
      <c r="F11" s="92">
        <v>1331922</v>
      </c>
      <c r="G11" s="89"/>
      <c r="H11" s="29">
        <v>0</v>
      </c>
      <c r="I11" s="89"/>
      <c r="J11" s="29">
        <v>0</v>
      </c>
    </row>
    <row r="12" spans="1:10" ht="22.5" customHeight="1">
      <c r="A12" s="58" t="s">
        <v>98</v>
      </c>
      <c r="C12" s="89"/>
      <c r="D12" s="29">
        <v>18314</v>
      </c>
      <c r="E12" s="89"/>
      <c r="F12" s="29">
        <v>0</v>
      </c>
      <c r="G12" s="89"/>
      <c r="H12" s="89">
        <v>192050</v>
      </c>
      <c r="I12" s="89"/>
      <c r="J12" s="89">
        <v>3080679</v>
      </c>
    </row>
    <row r="13" spans="1:10" ht="22.5" customHeight="1">
      <c r="A13" s="85" t="s">
        <v>99</v>
      </c>
      <c r="C13" s="125"/>
      <c r="D13" s="29">
        <v>34251</v>
      </c>
      <c r="E13" s="125"/>
      <c r="F13" s="29">
        <v>209782</v>
      </c>
      <c r="G13" s="89"/>
      <c r="H13" s="29">
        <v>0</v>
      </c>
      <c r="I13" s="89"/>
      <c r="J13" s="29">
        <v>233065</v>
      </c>
    </row>
    <row r="14" spans="1:10" ht="22.5" customHeight="1">
      <c r="A14" s="85" t="s">
        <v>100</v>
      </c>
      <c r="C14" s="89"/>
      <c r="D14" s="110">
        <v>1086973</v>
      </c>
      <c r="E14" s="89"/>
      <c r="F14" s="110">
        <v>885800</v>
      </c>
      <c r="G14" s="89"/>
      <c r="H14" s="110">
        <v>72465</v>
      </c>
      <c r="I14" s="89"/>
      <c r="J14" s="89">
        <v>72731</v>
      </c>
    </row>
    <row r="15" spans="1:10" s="46" customFormat="1" ht="22.5" customHeight="1">
      <c r="A15" s="72" t="s">
        <v>101</v>
      </c>
      <c r="B15" s="91"/>
      <c r="C15" s="79"/>
      <c r="D15" s="16">
        <f>SUM(D9:D14)</f>
        <v>144411533</v>
      </c>
      <c r="E15" s="79"/>
      <c r="F15" s="165">
        <f>SUM(F9:F14)</f>
        <v>147164289</v>
      </c>
      <c r="G15" s="79"/>
      <c r="H15" s="16">
        <f>SUM(H9:H14)</f>
        <v>5980076</v>
      </c>
      <c r="I15" s="79"/>
      <c r="J15" s="165">
        <f>SUM(J9:J14)</f>
        <v>9967346</v>
      </c>
    </row>
    <row r="16" spans="1:10" ht="9.75" customHeight="1">
      <c r="A16" s="181"/>
      <c r="B16" s="181"/>
      <c r="C16" s="89"/>
      <c r="D16" s="89"/>
      <c r="E16" s="89"/>
      <c r="F16" s="89"/>
      <c r="G16" s="89"/>
      <c r="H16" s="89"/>
      <c r="I16" s="89"/>
      <c r="J16" s="89"/>
    </row>
    <row r="17" spans="1:10" ht="22.5" customHeight="1">
      <c r="A17" s="88" t="s">
        <v>102</v>
      </c>
      <c r="C17" s="89"/>
      <c r="D17" s="89"/>
      <c r="E17" s="89"/>
      <c r="F17" s="89"/>
      <c r="G17" s="89"/>
      <c r="H17" s="89"/>
      <c r="I17" s="89"/>
      <c r="J17" s="89"/>
    </row>
    <row r="18" spans="1:10" ht="22.5" customHeight="1">
      <c r="A18" s="85" t="s">
        <v>103</v>
      </c>
      <c r="C18" s="89"/>
      <c r="D18" s="92">
        <v>120756388</v>
      </c>
      <c r="E18" s="89"/>
      <c r="F18" s="92">
        <v>130029430</v>
      </c>
      <c r="G18" s="89"/>
      <c r="H18" s="89">
        <v>5196798</v>
      </c>
      <c r="I18" s="89"/>
      <c r="J18" s="89">
        <v>6022527</v>
      </c>
    </row>
    <row r="19" spans="1:10" ht="22.5" customHeight="1">
      <c r="A19" s="58" t="s">
        <v>104</v>
      </c>
      <c r="C19" s="89"/>
      <c r="D19" s="92">
        <v>4620571</v>
      </c>
      <c r="E19" s="89"/>
      <c r="F19" s="92">
        <v>4723280</v>
      </c>
      <c r="G19" s="89"/>
      <c r="H19" s="89">
        <v>408245</v>
      </c>
      <c r="I19" s="89"/>
      <c r="J19" s="89">
        <v>236002</v>
      </c>
    </row>
    <row r="20" spans="1:10" ht="22.5" customHeight="1">
      <c r="A20" s="85" t="s">
        <v>105</v>
      </c>
      <c r="C20" s="89"/>
      <c r="D20" s="92">
        <v>8003514</v>
      </c>
      <c r="E20" s="89"/>
      <c r="F20" s="92">
        <v>8266789</v>
      </c>
      <c r="G20" s="89"/>
      <c r="H20" s="89">
        <v>588305</v>
      </c>
      <c r="I20" s="89"/>
      <c r="J20" s="89">
        <v>634161</v>
      </c>
    </row>
    <row r="21" spans="1:10" ht="22.5" customHeight="1">
      <c r="A21" s="58" t="s">
        <v>268</v>
      </c>
      <c r="C21" s="89"/>
      <c r="D21" s="92"/>
      <c r="E21" s="89"/>
      <c r="F21" s="92"/>
      <c r="G21" s="89"/>
      <c r="H21" s="89"/>
      <c r="I21" s="89"/>
      <c r="J21" s="89"/>
    </row>
    <row r="22" spans="1:10" ht="22.5" customHeight="1">
      <c r="A22" s="58" t="s">
        <v>106</v>
      </c>
      <c r="C22" s="89"/>
      <c r="D22" s="92">
        <v>-733721</v>
      </c>
      <c r="E22" s="89"/>
      <c r="F22" s="92">
        <v>-319364</v>
      </c>
      <c r="G22" s="89"/>
      <c r="H22" s="29">
        <v>0</v>
      </c>
      <c r="I22" s="89"/>
      <c r="J22" s="29">
        <v>0</v>
      </c>
    </row>
    <row r="23" spans="1:10" ht="22.5" customHeight="1">
      <c r="A23" s="58" t="s">
        <v>107</v>
      </c>
      <c r="C23" s="89"/>
      <c r="D23" s="29">
        <v>41930</v>
      </c>
      <c r="E23" s="89"/>
      <c r="F23" s="29">
        <v>-61000</v>
      </c>
      <c r="G23" s="89"/>
      <c r="H23" s="29">
        <v>-25682</v>
      </c>
      <c r="I23" s="89"/>
      <c r="J23" s="29">
        <v>750000</v>
      </c>
    </row>
    <row r="24" spans="1:10" ht="22.5" customHeight="1">
      <c r="A24" s="58" t="s">
        <v>328</v>
      </c>
      <c r="C24" s="89"/>
      <c r="D24" s="29">
        <v>0</v>
      </c>
      <c r="E24" s="89"/>
      <c r="F24" s="29">
        <v>0</v>
      </c>
      <c r="G24" s="89"/>
      <c r="H24" s="29">
        <v>1943026</v>
      </c>
      <c r="I24" s="89"/>
      <c r="J24" s="29">
        <v>0</v>
      </c>
    </row>
    <row r="25" spans="1:10" ht="22.5" customHeight="1">
      <c r="A25" s="85" t="s">
        <v>108</v>
      </c>
      <c r="C25" s="89"/>
      <c r="D25" s="92">
        <v>777878</v>
      </c>
      <c r="E25" s="89"/>
      <c r="F25" s="92">
        <v>727808</v>
      </c>
      <c r="G25" s="89"/>
      <c r="H25" s="29">
        <v>5658</v>
      </c>
      <c r="I25" s="89"/>
      <c r="J25" s="29">
        <v>6254</v>
      </c>
    </row>
    <row r="26" spans="1:10" ht="22.5" customHeight="1">
      <c r="A26" s="58" t="s">
        <v>109</v>
      </c>
      <c r="B26" s="60"/>
      <c r="D26" s="110">
        <v>5253375</v>
      </c>
      <c r="F26" s="110">
        <v>5649519</v>
      </c>
      <c r="H26" s="15">
        <v>1427221</v>
      </c>
      <c r="J26" s="15">
        <v>1354747</v>
      </c>
    </row>
    <row r="27" spans="1:10" ht="22.5" customHeight="1">
      <c r="A27" s="72" t="s">
        <v>110</v>
      </c>
      <c r="B27" s="91"/>
      <c r="C27" s="79"/>
      <c r="D27" s="16">
        <f>SUM(D18:D26)</f>
        <v>138719935</v>
      </c>
      <c r="E27" s="79"/>
      <c r="F27" s="166">
        <f>SUM(F18:F26)</f>
        <v>149016462</v>
      </c>
      <c r="G27" s="79"/>
      <c r="H27" s="16">
        <f>SUM(H18:H26)</f>
        <v>9543571</v>
      </c>
      <c r="I27" s="79"/>
      <c r="J27" s="166">
        <f>SUM(J18:J26)</f>
        <v>9003691</v>
      </c>
    </row>
    <row r="28" spans="1:10" ht="9.75" customHeight="1">
      <c r="A28" s="181"/>
      <c r="B28" s="181"/>
      <c r="C28" s="89"/>
      <c r="D28" s="89"/>
      <c r="E28" s="89"/>
      <c r="F28" s="89"/>
      <c r="G28" s="89"/>
      <c r="H28" s="89"/>
      <c r="I28" s="89"/>
      <c r="J28" s="89"/>
    </row>
    <row r="29" spans="1:10" ht="22.5" customHeight="1">
      <c r="A29" s="58" t="s">
        <v>336</v>
      </c>
      <c r="C29" s="89"/>
    </row>
    <row r="30" spans="1:10" ht="22.5" customHeight="1">
      <c r="A30" s="58" t="s">
        <v>111</v>
      </c>
      <c r="C30" s="89"/>
      <c r="D30" s="110">
        <v>3655189</v>
      </c>
      <c r="E30" s="89"/>
      <c r="F30" s="110">
        <v>527961</v>
      </c>
      <c r="G30" s="89"/>
      <c r="H30" s="15">
        <v>0</v>
      </c>
      <c r="I30" s="89"/>
      <c r="J30" s="15">
        <v>0</v>
      </c>
    </row>
    <row r="31" spans="1:10" ht="22.5" customHeight="1">
      <c r="A31" s="72" t="s">
        <v>112</v>
      </c>
      <c r="C31" s="89"/>
      <c r="D31" s="14">
        <f>D15-D27+D30</f>
        <v>9346787</v>
      </c>
      <c r="E31" s="89"/>
      <c r="F31" s="79">
        <f>F15-F27+F30</f>
        <v>-1324212</v>
      </c>
      <c r="G31" s="79"/>
      <c r="H31" s="14">
        <f>H15-H27+H30</f>
        <v>-3563495</v>
      </c>
      <c r="I31" s="79"/>
      <c r="J31" s="79">
        <f>J15-J27+J30</f>
        <v>963655</v>
      </c>
    </row>
    <row r="32" spans="1:10" ht="22.5" customHeight="1">
      <c r="A32" s="85" t="s">
        <v>113</v>
      </c>
      <c r="C32" s="89"/>
      <c r="D32" s="126">
        <v>1058680</v>
      </c>
      <c r="E32" s="89"/>
      <c r="F32" s="126">
        <v>-115255</v>
      </c>
      <c r="G32" s="89"/>
      <c r="H32" s="127">
        <v>-752030</v>
      </c>
      <c r="I32" s="89"/>
      <c r="J32" s="127">
        <v>-269091</v>
      </c>
    </row>
    <row r="33" spans="1:10" ht="22.5" customHeight="1" thickBot="1">
      <c r="A33" s="72" t="s">
        <v>114</v>
      </c>
      <c r="C33" s="79"/>
      <c r="D33" s="128">
        <f>D31-D32</f>
        <v>8288107</v>
      </c>
      <c r="E33" s="79"/>
      <c r="F33" s="167">
        <f>F31-F32</f>
        <v>-1208957</v>
      </c>
      <c r="G33" s="79"/>
      <c r="H33" s="128">
        <f>H31-H32</f>
        <v>-2811465</v>
      </c>
      <c r="I33" s="79"/>
      <c r="J33" s="167">
        <f>J31-J32</f>
        <v>1232746</v>
      </c>
    </row>
    <row r="34" spans="1:10" ht="22.5" customHeight="1" thickTop="1">
      <c r="A34" s="72"/>
      <c r="C34" s="79"/>
      <c r="D34" s="79"/>
      <c r="E34" s="79"/>
      <c r="F34" s="79"/>
      <c r="G34" s="79"/>
      <c r="H34" s="79"/>
      <c r="I34" s="79"/>
      <c r="J34" s="79"/>
    </row>
    <row r="35" spans="1:10" ht="22.5" customHeight="1">
      <c r="A35" s="84" t="s">
        <v>0</v>
      </c>
      <c r="B35" s="94"/>
      <c r="C35" s="95"/>
      <c r="D35" s="95"/>
      <c r="E35" s="95"/>
      <c r="F35" s="95"/>
      <c r="G35" s="95"/>
      <c r="H35" s="180"/>
      <c r="I35" s="180"/>
      <c r="J35" s="180"/>
    </row>
    <row r="36" spans="1:10" ht="22.5" customHeight="1">
      <c r="A36" s="84" t="s">
        <v>93</v>
      </c>
      <c r="B36" s="94"/>
      <c r="C36" s="95"/>
      <c r="D36" s="95"/>
      <c r="E36" s="95"/>
      <c r="F36" s="95"/>
      <c r="G36" s="95"/>
      <c r="H36" s="180"/>
      <c r="I36" s="180"/>
      <c r="J36" s="180"/>
    </row>
    <row r="37" spans="1:10" ht="22.5" customHeight="1">
      <c r="A37" s="99"/>
      <c r="B37" s="99"/>
      <c r="C37" s="95"/>
      <c r="D37" s="95"/>
      <c r="E37" s="95"/>
      <c r="F37" s="95"/>
      <c r="G37" s="95"/>
      <c r="H37" s="95"/>
      <c r="I37" s="95"/>
      <c r="J37" s="39" t="s">
        <v>2</v>
      </c>
    </row>
    <row r="38" spans="1:10" ht="22.5" customHeight="1">
      <c r="C38" s="53"/>
      <c r="D38" s="177" t="s">
        <v>3</v>
      </c>
      <c r="E38" s="177"/>
      <c r="F38" s="177"/>
      <c r="G38" s="63"/>
      <c r="H38" s="177" t="s">
        <v>4</v>
      </c>
      <c r="I38" s="177"/>
      <c r="J38" s="177"/>
    </row>
    <row r="39" spans="1:10" ht="22.5" customHeight="1">
      <c r="C39" s="53"/>
      <c r="D39" s="178" t="s">
        <v>94</v>
      </c>
      <c r="E39" s="178"/>
      <c r="F39" s="178"/>
      <c r="G39"/>
      <c r="H39" s="178" t="s">
        <v>94</v>
      </c>
      <c r="I39" s="178"/>
      <c r="J39" s="178"/>
    </row>
    <row r="40" spans="1:10" ht="22.5" customHeight="1">
      <c r="C40" s="53"/>
      <c r="D40" s="179" t="s">
        <v>312</v>
      </c>
      <c r="E40" s="179"/>
      <c r="F40" s="179"/>
      <c r="G40" s="115"/>
      <c r="H40" s="179" t="s">
        <v>312</v>
      </c>
      <c r="I40" s="179"/>
      <c r="J40" s="179"/>
    </row>
    <row r="41" spans="1:10" ht="22.5" customHeight="1">
      <c r="B41" s="53" t="s">
        <v>6</v>
      </c>
      <c r="C41" s="86"/>
      <c r="D41" s="87">
        <v>2567</v>
      </c>
      <c r="E41" s="86"/>
      <c r="F41" s="87">
        <v>2566</v>
      </c>
      <c r="G41" s="59"/>
      <c r="H41" s="87">
        <v>2567</v>
      </c>
      <c r="I41" s="86"/>
      <c r="J41" s="87">
        <v>2566</v>
      </c>
    </row>
    <row r="42" spans="1:10" ht="22.5" customHeight="1">
      <c r="A42" s="72" t="s">
        <v>115</v>
      </c>
      <c r="C42" s="89"/>
      <c r="D42" s="89"/>
      <c r="E42" s="89"/>
      <c r="F42" s="89"/>
      <c r="G42" s="89"/>
      <c r="H42" s="89"/>
      <c r="I42" s="89"/>
      <c r="J42" s="89"/>
    </row>
    <row r="43" spans="1:10" ht="22.5" customHeight="1">
      <c r="A43" s="58" t="s">
        <v>116</v>
      </c>
      <c r="C43" s="89"/>
      <c r="D43" s="89">
        <v>7308983</v>
      </c>
      <c r="E43" s="89"/>
      <c r="F43" s="89">
        <v>-1810903</v>
      </c>
      <c r="G43" s="89"/>
      <c r="H43" s="23">
        <v>-2811465</v>
      </c>
      <c r="I43" s="89"/>
      <c r="J43" s="89">
        <v>1232746</v>
      </c>
    </row>
    <row r="44" spans="1:10" ht="22.5" customHeight="1">
      <c r="A44" s="58" t="s">
        <v>117</v>
      </c>
      <c r="C44" s="89"/>
      <c r="D44" s="89">
        <v>979124</v>
      </c>
      <c r="E44" s="89"/>
      <c r="F44" s="89">
        <v>601946</v>
      </c>
      <c r="G44" s="89"/>
      <c r="H44" s="15">
        <v>0</v>
      </c>
      <c r="I44" s="89"/>
      <c r="J44" s="15">
        <v>0</v>
      </c>
    </row>
    <row r="45" spans="1:10" ht="22.5" customHeight="1" thickBot="1">
      <c r="A45" s="72" t="s">
        <v>114</v>
      </c>
      <c r="C45" s="79"/>
      <c r="D45" s="25">
        <f>SUM(D43:D44)</f>
        <v>8288107</v>
      </c>
      <c r="E45" s="79"/>
      <c r="F45" s="104">
        <f>SUM(F43:F44)</f>
        <v>-1208957</v>
      </c>
      <c r="G45" s="79"/>
      <c r="H45" s="25">
        <f>SUM(H43:H44)</f>
        <v>-2811465</v>
      </c>
      <c r="I45" s="79"/>
      <c r="J45" s="104">
        <f>SUM(J43:J44)</f>
        <v>1232746</v>
      </c>
    </row>
    <row r="46" spans="1:10" ht="22.5" customHeight="1" thickTop="1">
      <c r="A46" s="72"/>
      <c r="C46" s="79"/>
      <c r="D46" s="79"/>
      <c r="E46" s="79"/>
      <c r="F46" s="79"/>
      <c r="G46" s="79"/>
      <c r="H46" s="79"/>
      <c r="I46" s="79"/>
      <c r="J46" s="79"/>
    </row>
    <row r="47" spans="1:10" ht="22.5" customHeight="1">
      <c r="A47" s="129" t="s">
        <v>292</v>
      </c>
      <c r="C47" s="79"/>
      <c r="D47" s="79"/>
      <c r="E47" s="79"/>
      <c r="F47" s="79"/>
      <c r="G47" s="79"/>
      <c r="H47" s="79"/>
      <c r="I47" s="79"/>
      <c r="J47" s="79"/>
    </row>
    <row r="48" spans="1:10" s="112" customFormat="1" ht="22.5" customHeight="1" thickBot="1">
      <c r="A48" s="129" t="s">
        <v>293</v>
      </c>
      <c r="B48" s="49">
        <v>10</v>
      </c>
      <c r="C48" s="111"/>
      <c r="D48" s="130">
        <v>0.91</v>
      </c>
      <c r="E48" s="111"/>
      <c r="F48" s="130">
        <v>-0.25</v>
      </c>
      <c r="G48" s="111"/>
      <c r="H48" s="168">
        <v>-0.37</v>
      </c>
      <c r="I48" s="111"/>
      <c r="J48" s="168">
        <v>0.13</v>
      </c>
    </row>
    <row r="49" spans="1:10" ht="22.5" customHeight="1" thickTop="1">
      <c r="A49" s="84" t="s">
        <v>0</v>
      </c>
      <c r="B49" s="94"/>
      <c r="C49" s="95"/>
      <c r="D49" s="95"/>
      <c r="E49" s="95"/>
      <c r="F49" s="95"/>
      <c r="G49" s="95"/>
      <c r="H49" s="180"/>
      <c r="I49" s="180"/>
      <c r="J49" s="180"/>
    </row>
    <row r="50" spans="1:10" ht="22.5" customHeight="1">
      <c r="A50" s="84" t="s">
        <v>118</v>
      </c>
      <c r="B50" s="94"/>
      <c r="C50" s="95"/>
      <c r="D50" s="95"/>
      <c r="E50" s="95"/>
      <c r="F50" s="95"/>
      <c r="G50" s="95"/>
      <c r="H50" s="180"/>
      <c r="I50" s="180"/>
      <c r="J50" s="180"/>
    </row>
    <row r="51" spans="1:10" ht="22.5" customHeight="1">
      <c r="A51" s="99"/>
      <c r="B51" s="99"/>
      <c r="C51" s="95"/>
      <c r="D51" s="95"/>
      <c r="E51" s="95"/>
      <c r="F51" s="95"/>
      <c r="G51" s="95"/>
      <c r="H51" s="95"/>
      <c r="I51" s="95"/>
      <c r="J51" s="39" t="s">
        <v>2</v>
      </c>
    </row>
    <row r="52" spans="1:10" ht="22.5" customHeight="1">
      <c r="C52" s="53"/>
      <c r="D52" s="177" t="s">
        <v>3</v>
      </c>
      <c r="E52" s="177"/>
      <c r="F52" s="177"/>
      <c r="G52" s="63"/>
      <c r="H52" s="177" t="s">
        <v>4</v>
      </c>
      <c r="I52" s="177"/>
      <c r="J52" s="177"/>
    </row>
    <row r="53" spans="1:10" ht="22.5" customHeight="1">
      <c r="C53" s="53"/>
      <c r="D53" s="178" t="s">
        <v>94</v>
      </c>
      <c r="E53" s="178"/>
      <c r="F53" s="178"/>
      <c r="G53"/>
      <c r="H53" s="178" t="s">
        <v>94</v>
      </c>
      <c r="I53" s="178"/>
      <c r="J53" s="178"/>
    </row>
    <row r="54" spans="1:10" ht="22.5" customHeight="1">
      <c r="C54" s="53"/>
      <c r="D54" s="179" t="s">
        <v>312</v>
      </c>
      <c r="E54" s="179"/>
      <c r="F54" s="179"/>
      <c r="G54" s="115"/>
      <c r="H54" s="179" t="s">
        <v>312</v>
      </c>
      <c r="I54" s="179"/>
      <c r="J54" s="179"/>
    </row>
    <row r="55" spans="1:10" ht="22.5" customHeight="1">
      <c r="C55" s="86"/>
      <c r="D55" s="87">
        <v>2567</v>
      </c>
      <c r="E55" s="86"/>
      <c r="F55" s="87">
        <v>2566</v>
      </c>
      <c r="G55" s="59"/>
      <c r="H55" s="87">
        <v>2567</v>
      </c>
      <c r="I55" s="86"/>
      <c r="J55" s="87">
        <v>2566</v>
      </c>
    </row>
    <row r="56" spans="1:10" ht="8.25" customHeight="1"/>
    <row r="57" spans="1:10" ht="22.5" customHeight="1">
      <c r="A57" s="72" t="s">
        <v>114</v>
      </c>
      <c r="D57" s="113">
        <f>D45</f>
        <v>8288107</v>
      </c>
      <c r="E57" s="46"/>
      <c r="F57" s="79">
        <f>F45</f>
        <v>-1208957</v>
      </c>
      <c r="G57" s="46"/>
      <c r="H57" s="113">
        <f>H45</f>
        <v>-2811465</v>
      </c>
      <c r="I57" s="46"/>
      <c r="J57" s="79">
        <f>J45</f>
        <v>1232746</v>
      </c>
    </row>
    <row r="58" spans="1:10" ht="8.25" customHeight="1"/>
    <row r="59" spans="1:10" ht="22.5" customHeight="1">
      <c r="A59" s="72" t="s">
        <v>119</v>
      </c>
    </row>
    <row r="60" spans="1:10" ht="22.5" customHeight="1">
      <c r="A60" s="88" t="s">
        <v>120</v>
      </c>
      <c r="D60" s="131"/>
      <c r="F60" s="131"/>
      <c r="H60" s="29"/>
      <c r="J60" s="29"/>
    </row>
    <row r="61" spans="1:10" ht="22.5" customHeight="1">
      <c r="A61" s="88" t="s">
        <v>121</v>
      </c>
      <c r="D61" s="131"/>
      <c r="F61" s="131"/>
      <c r="H61" s="29"/>
      <c r="J61" s="29"/>
    </row>
    <row r="62" spans="1:10" ht="22.5" customHeight="1">
      <c r="A62" s="58" t="s">
        <v>122</v>
      </c>
      <c r="D62" s="131">
        <v>-18107933</v>
      </c>
      <c r="F62" s="131">
        <v>-990694</v>
      </c>
      <c r="H62" s="4">
        <v>0</v>
      </c>
      <c r="J62" s="4">
        <v>0</v>
      </c>
    </row>
    <row r="63" spans="1:10" ht="22.5" customHeight="1">
      <c r="A63" s="58" t="s">
        <v>275</v>
      </c>
      <c r="D63" s="131">
        <v>-1101586</v>
      </c>
      <c r="F63" s="131">
        <v>107965</v>
      </c>
      <c r="H63" s="4">
        <v>31257</v>
      </c>
      <c r="J63" s="4">
        <v>53106</v>
      </c>
    </row>
    <row r="64" spans="1:10" ht="22.5" customHeight="1">
      <c r="A64" s="58" t="s">
        <v>274</v>
      </c>
      <c r="D64" s="131"/>
      <c r="F64" s="131"/>
      <c r="H64" s="4"/>
      <c r="J64" s="4"/>
    </row>
    <row r="65" spans="1:10" ht="22.5" customHeight="1">
      <c r="A65" s="58" t="s">
        <v>123</v>
      </c>
      <c r="D65" s="4">
        <v>0</v>
      </c>
      <c r="F65" s="131">
        <v>-71278</v>
      </c>
      <c r="H65" s="4">
        <v>0</v>
      </c>
      <c r="J65" s="4">
        <v>0</v>
      </c>
    </row>
    <row r="66" spans="1:10" ht="22.5" customHeight="1">
      <c r="A66" s="58" t="s">
        <v>124</v>
      </c>
      <c r="D66" s="131"/>
      <c r="F66" s="131"/>
      <c r="H66" s="4"/>
      <c r="J66" s="4"/>
    </row>
    <row r="67" spans="1:10" ht="22.5" customHeight="1">
      <c r="A67" s="58" t="s">
        <v>111</v>
      </c>
      <c r="D67" s="131">
        <v>-6146821</v>
      </c>
      <c r="F67" s="131">
        <v>1482600</v>
      </c>
      <c r="H67" s="4">
        <v>0</v>
      </c>
      <c r="J67" s="4">
        <v>0</v>
      </c>
    </row>
    <row r="68" spans="1:10" ht="22.5" customHeight="1">
      <c r="A68" s="58" t="s">
        <v>125</v>
      </c>
      <c r="D68" s="131"/>
      <c r="F68" s="131"/>
      <c r="H68" s="4"/>
      <c r="J68" s="4"/>
    </row>
    <row r="69" spans="1:10" ht="22.5" customHeight="1">
      <c r="A69" s="58" t="s">
        <v>121</v>
      </c>
      <c r="D69" s="132">
        <v>350009</v>
      </c>
      <c r="F69" s="132">
        <v>-178998</v>
      </c>
      <c r="H69" s="5">
        <v>-6251</v>
      </c>
      <c r="J69" s="5">
        <v>-10621</v>
      </c>
    </row>
    <row r="70" spans="1:10" s="46" customFormat="1" ht="22.5" customHeight="1">
      <c r="A70" s="72" t="s">
        <v>126</v>
      </c>
      <c r="B70" s="91"/>
      <c r="D70" s="98"/>
      <c r="F70" s="98"/>
      <c r="H70" s="51"/>
      <c r="J70" s="51"/>
    </row>
    <row r="71" spans="1:10" s="46" customFormat="1" ht="22.5" customHeight="1">
      <c r="A71" s="72" t="s">
        <v>127</v>
      </c>
      <c r="B71" s="91"/>
      <c r="D71" s="13">
        <f>SUM(D62:D69)</f>
        <v>-25006331</v>
      </c>
      <c r="F71" s="13">
        <f>SUM(F62:F69)</f>
        <v>349595</v>
      </c>
      <c r="H71" s="13">
        <f>SUM(H62:H69)</f>
        <v>25006</v>
      </c>
      <c r="J71" s="13">
        <f>SUM(J62:J69)</f>
        <v>42485</v>
      </c>
    </row>
    <row r="72" spans="1:10" ht="8.25" customHeight="1">
      <c r="A72" s="72"/>
    </row>
    <row r="73" spans="1:10" ht="22.5" customHeight="1">
      <c r="A73" s="88" t="s">
        <v>128</v>
      </c>
    </row>
    <row r="74" spans="1:10" ht="22.5" customHeight="1">
      <c r="A74" s="88" t="s">
        <v>121</v>
      </c>
      <c r="D74" s="131"/>
      <c r="F74" s="131"/>
      <c r="H74" s="29"/>
      <c r="J74" s="29"/>
    </row>
    <row r="75" spans="1:10" ht="22.5" customHeight="1">
      <c r="A75" s="58" t="s">
        <v>269</v>
      </c>
      <c r="D75" s="131"/>
      <c r="F75" s="131"/>
      <c r="H75" s="29"/>
      <c r="J75" s="29"/>
    </row>
    <row r="76" spans="1:10" ht="22.5" customHeight="1">
      <c r="A76" s="58" t="s">
        <v>296</v>
      </c>
      <c r="D76" s="131"/>
      <c r="F76" s="131"/>
      <c r="H76" s="29"/>
      <c r="J76" s="29"/>
    </row>
    <row r="77" spans="1:10" ht="22.5" customHeight="1">
      <c r="A77" s="58" t="s">
        <v>297</v>
      </c>
      <c r="D77" s="131">
        <v>2619726</v>
      </c>
      <c r="F77" s="131">
        <v>-1145588</v>
      </c>
      <c r="H77" s="29">
        <v>19000</v>
      </c>
      <c r="J77" s="29">
        <v>-49000</v>
      </c>
    </row>
    <row r="78" spans="1:10" ht="22.5" customHeight="1">
      <c r="A78" s="58" t="s">
        <v>270</v>
      </c>
      <c r="D78" s="131"/>
      <c r="F78" s="131"/>
      <c r="H78" s="29"/>
      <c r="J78" s="29"/>
    </row>
    <row r="79" spans="1:10" ht="22.5" customHeight="1">
      <c r="A79" s="58" t="s">
        <v>129</v>
      </c>
      <c r="D79" s="4">
        <v>27942</v>
      </c>
      <c r="F79" s="4">
        <v>273472</v>
      </c>
      <c r="H79" s="4">
        <v>0</v>
      </c>
      <c r="J79" s="4">
        <v>98760</v>
      </c>
    </row>
    <row r="80" spans="1:10" ht="22.5" customHeight="1">
      <c r="A80" s="58" t="s">
        <v>331</v>
      </c>
      <c r="D80" s="131">
        <v>105116</v>
      </c>
      <c r="F80" s="4">
        <v>0</v>
      </c>
      <c r="H80" s="4">
        <v>0</v>
      </c>
      <c r="J80" s="4">
        <v>0</v>
      </c>
    </row>
    <row r="81" spans="1:10" ht="22.5" customHeight="1">
      <c r="A81" s="58" t="s">
        <v>337</v>
      </c>
      <c r="F81" s="131"/>
      <c r="H81" s="4"/>
      <c r="J81" s="4"/>
    </row>
    <row r="82" spans="1:10" ht="22.5" customHeight="1">
      <c r="A82" s="58" t="s">
        <v>111</v>
      </c>
      <c r="D82" s="131">
        <v>-54483</v>
      </c>
      <c r="F82" s="131">
        <v>-61700</v>
      </c>
      <c r="H82" s="4">
        <v>0</v>
      </c>
      <c r="J82" s="4">
        <v>0</v>
      </c>
    </row>
    <row r="83" spans="1:10" ht="22.5" customHeight="1">
      <c r="A83" s="58" t="s">
        <v>131</v>
      </c>
      <c r="D83" s="131"/>
      <c r="F83" s="131"/>
      <c r="H83" s="4"/>
      <c r="J83" s="4"/>
    </row>
    <row r="84" spans="1:10" ht="22.5" customHeight="1">
      <c r="A84" s="58" t="s">
        <v>121</v>
      </c>
      <c r="D84" s="132">
        <v>-333240</v>
      </c>
      <c r="F84" s="132">
        <v>-8741</v>
      </c>
      <c r="H84" s="5">
        <v>-3800</v>
      </c>
      <c r="J84" s="5">
        <v>-9952</v>
      </c>
    </row>
    <row r="85" spans="1:10" ht="22.5" customHeight="1">
      <c r="A85" s="72" t="s">
        <v>132</v>
      </c>
      <c r="D85" s="133"/>
      <c r="F85" s="133"/>
      <c r="H85" s="30"/>
      <c r="J85" s="30"/>
    </row>
    <row r="86" spans="1:10" ht="22.5" customHeight="1">
      <c r="A86" s="72" t="s">
        <v>127</v>
      </c>
      <c r="D86" s="13">
        <f>SUM(D77:D84)</f>
        <v>2365061</v>
      </c>
      <c r="E86" s="46"/>
      <c r="F86" s="13">
        <f>SUM(F77:F84)</f>
        <v>-942557</v>
      </c>
      <c r="G86" s="46"/>
      <c r="H86" s="13">
        <f>SUM(H77:H84)</f>
        <v>15200</v>
      </c>
      <c r="I86" s="46"/>
      <c r="J86" s="13">
        <f>SUM(J77:J84)</f>
        <v>39808</v>
      </c>
    </row>
    <row r="87" spans="1:10" ht="22.5" customHeight="1">
      <c r="A87" s="106" t="s">
        <v>271</v>
      </c>
      <c r="D87" s="13">
        <f>D71+D86</f>
        <v>-22641270</v>
      </c>
      <c r="E87" s="46"/>
      <c r="F87" s="13">
        <f>F71+F86</f>
        <v>-592962</v>
      </c>
      <c r="G87" s="46"/>
      <c r="H87" s="13">
        <f>H71+H86</f>
        <v>40206</v>
      </c>
      <c r="I87" s="51"/>
      <c r="J87" s="13">
        <f>J71+J86</f>
        <v>82293</v>
      </c>
    </row>
    <row r="88" spans="1:10" ht="22.5" customHeight="1" thickBot="1">
      <c r="A88" s="106" t="s">
        <v>133</v>
      </c>
      <c r="D88" s="134">
        <f>D57+D86+D71</f>
        <v>-14353163</v>
      </c>
      <c r="E88" s="46"/>
      <c r="F88" s="134">
        <f>F57+F86+F71</f>
        <v>-1801919</v>
      </c>
      <c r="G88" s="46"/>
      <c r="H88" s="134">
        <f>H57+H86+H71</f>
        <v>-2771259</v>
      </c>
      <c r="I88" s="46"/>
      <c r="J88" s="134">
        <f>J57+J86+J71</f>
        <v>1315039</v>
      </c>
    </row>
    <row r="89" spans="1:10" customFormat="1" ht="22.5" customHeight="1" thickTop="1">
      <c r="A89" s="58"/>
      <c r="B89" s="53"/>
      <c r="D89" s="175"/>
      <c r="F89" s="175"/>
      <c r="H89" s="174"/>
      <c r="J89" s="174"/>
    </row>
    <row r="90" spans="1:10" ht="22.5" customHeight="1">
      <c r="A90" s="84" t="s">
        <v>0</v>
      </c>
      <c r="B90" s="94"/>
      <c r="C90" s="95"/>
      <c r="D90" s="95"/>
      <c r="E90" s="95"/>
      <c r="F90" s="95"/>
      <c r="G90" s="95"/>
      <c r="H90" s="180"/>
      <c r="I90" s="180"/>
      <c r="J90" s="180"/>
    </row>
    <row r="91" spans="1:10" ht="22.5" customHeight="1">
      <c r="A91" s="84" t="s">
        <v>118</v>
      </c>
      <c r="B91" s="94"/>
      <c r="C91" s="95"/>
      <c r="D91" s="95"/>
      <c r="E91" s="95"/>
      <c r="F91" s="95"/>
      <c r="G91" s="95"/>
      <c r="H91" s="180"/>
      <c r="I91" s="180"/>
      <c r="J91" s="180"/>
    </row>
    <row r="92" spans="1:10" ht="22.5" customHeight="1">
      <c r="A92" s="99"/>
      <c r="B92" s="99"/>
      <c r="C92" s="95"/>
      <c r="D92" s="95"/>
      <c r="E92" s="95"/>
      <c r="F92" s="95"/>
      <c r="G92" s="95"/>
      <c r="H92" s="95"/>
      <c r="I92" s="95"/>
      <c r="J92" s="39" t="s">
        <v>2</v>
      </c>
    </row>
    <row r="93" spans="1:10" ht="22.5" customHeight="1">
      <c r="C93" s="53"/>
      <c r="D93" s="177" t="s">
        <v>3</v>
      </c>
      <c r="E93" s="177"/>
      <c r="F93" s="177"/>
      <c r="G93" s="63"/>
      <c r="H93" s="177" t="s">
        <v>4</v>
      </c>
      <c r="I93" s="177"/>
      <c r="J93" s="177"/>
    </row>
    <row r="94" spans="1:10" ht="22.5" customHeight="1">
      <c r="C94" s="53"/>
      <c r="D94" s="178" t="s">
        <v>94</v>
      </c>
      <c r="E94" s="178"/>
      <c r="F94" s="178"/>
      <c r="G94"/>
      <c r="H94" s="178" t="s">
        <v>94</v>
      </c>
      <c r="I94" s="178"/>
      <c r="J94" s="178"/>
    </row>
    <row r="95" spans="1:10" ht="22.5" customHeight="1">
      <c r="C95" s="53"/>
      <c r="D95" s="179" t="s">
        <v>312</v>
      </c>
      <c r="E95" s="179"/>
      <c r="F95" s="179"/>
      <c r="G95" s="115"/>
      <c r="H95" s="179" t="s">
        <v>312</v>
      </c>
      <c r="I95" s="179"/>
      <c r="J95" s="179"/>
    </row>
    <row r="96" spans="1:10" ht="22.5" customHeight="1">
      <c r="C96" s="86"/>
      <c r="D96" s="87">
        <v>2567</v>
      </c>
      <c r="E96" s="86"/>
      <c r="F96" s="87">
        <v>2566</v>
      </c>
      <c r="G96" s="59"/>
      <c r="H96" s="87">
        <v>2567</v>
      </c>
      <c r="I96" s="86"/>
      <c r="J96" s="87">
        <v>2566</v>
      </c>
    </row>
    <row r="97" spans="1:10" ht="22.5" customHeight="1">
      <c r="A97" s="72" t="s">
        <v>134</v>
      </c>
      <c r="D97" s="131"/>
      <c r="F97" s="131"/>
      <c r="H97" s="4"/>
      <c r="J97" s="4"/>
    </row>
    <row r="98" spans="1:10" ht="22.5" customHeight="1">
      <c r="A98" s="58" t="s">
        <v>116</v>
      </c>
      <c r="D98" s="131">
        <v>-12724819</v>
      </c>
      <c r="F98" s="131">
        <v>-2544286</v>
      </c>
      <c r="H98" s="4">
        <v>-2771259</v>
      </c>
      <c r="J98" s="4">
        <v>1315039</v>
      </c>
    </row>
    <row r="99" spans="1:10" ht="22.5" customHeight="1">
      <c r="A99" s="58" t="s">
        <v>117</v>
      </c>
      <c r="D99" s="132">
        <v>-1628344</v>
      </c>
      <c r="F99" s="132">
        <v>742367</v>
      </c>
      <c r="H99" s="5">
        <v>0</v>
      </c>
      <c r="J99" s="5">
        <v>0</v>
      </c>
    </row>
    <row r="100" spans="1:10" ht="22.5" customHeight="1" thickBot="1">
      <c r="A100" s="72" t="s">
        <v>133</v>
      </c>
      <c r="D100" s="135">
        <f>SUM(D98:D99)</f>
        <v>-14353163</v>
      </c>
      <c r="E100" s="46"/>
      <c r="F100" s="135">
        <f>SUM(F98:F99)</f>
        <v>-1801919</v>
      </c>
      <c r="G100" s="46"/>
      <c r="H100" s="128">
        <f>SUM(H98:H99)</f>
        <v>-2771259</v>
      </c>
      <c r="I100" s="46"/>
      <c r="J100" s="135">
        <f>SUM(J98:J99)</f>
        <v>1315039</v>
      </c>
    </row>
    <row r="101" spans="1:10" ht="22.5" customHeight="1" thickTop="1">
      <c r="A101" s="72"/>
      <c r="D101" s="98"/>
      <c r="E101" s="46"/>
      <c r="F101" s="98"/>
      <c r="G101" s="46"/>
      <c r="H101" s="98"/>
      <c r="I101" s="46"/>
      <c r="J101" s="98"/>
    </row>
    <row r="102" spans="1:10" ht="22.5" customHeight="1">
      <c r="A102" s="84" t="s">
        <v>0</v>
      </c>
      <c r="B102" s="94"/>
      <c r="C102" s="95"/>
      <c r="D102" s="95"/>
      <c r="E102" s="95"/>
      <c r="F102" s="95"/>
      <c r="G102" s="95"/>
      <c r="H102" s="180"/>
      <c r="I102" s="180"/>
      <c r="J102" s="180"/>
    </row>
    <row r="103" spans="1:10" ht="22.5" customHeight="1">
      <c r="A103" s="84" t="s">
        <v>93</v>
      </c>
      <c r="B103" s="94"/>
      <c r="C103" s="95"/>
      <c r="D103" s="95"/>
      <c r="E103" s="95"/>
      <c r="F103" s="95"/>
      <c r="G103" s="95"/>
      <c r="H103" s="180"/>
      <c r="I103" s="180"/>
      <c r="J103" s="180"/>
    </row>
    <row r="104" spans="1:10" ht="22.5" customHeight="1">
      <c r="A104" s="99"/>
      <c r="B104" s="99"/>
      <c r="C104" s="95"/>
      <c r="D104" s="95"/>
      <c r="E104" s="95"/>
      <c r="F104" s="95"/>
      <c r="G104" s="95"/>
      <c r="H104" s="95"/>
      <c r="I104" s="95"/>
      <c r="J104" s="39" t="s">
        <v>2</v>
      </c>
    </row>
    <row r="105" spans="1:10" ht="22.5" customHeight="1">
      <c r="C105" s="53"/>
      <c r="D105" s="177" t="s">
        <v>3</v>
      </c>
      <c r="E105" s="177"/>
      <c r="F105" s="177"/>
      <c r="G105" s="63"/>
      <c r="H105" s="177" t="s">
        <v>4</v>
      </c>
      <c r="I105" s="177"/>
      <c r="J105" s="177"/>
    </row>
    <row r="106" spans="1:10" ht="22.5" customHeight="1">
      <c r="C106" s="53"/>
      <c r="D106" s="178" t="s">
        <v>313</v>
      </c>
      <c r="E106" s="178"/>
      <c r="F106" s="178"/>
      <c r="G106"/>
      <c r="H106" s="178" t="s">
        <v>313</v>
      </c>
      <c r="I106" s="178"/>
      <c r="J106" s="178"/>
    </row>
    <row r="107" spans="1:10" ht="22.5" customHeight="1">
      <c r="C107" s="53"/>
      <c r="D107" s="179" t="s">
        <v>312</v>
      </c>
      <c r="E107" s="179"/>
      <c r="F107" s="179"/>
      <c r="G107" s="115"/>
      <c r="H107" s="179" t="s">
        <v>312</v>
      </c>
      <c r="I107" s="179"/>
      <c r="J107" s="179"/>
    </row>
    <row r="108" spans="1:10" ht="22.5" customHeight="1">
      <c r="B108" s="53" t="s">
        <v>6</v>
      </c>
      <c r="C108" s="86"/>
      <c r="D108" s="87">
        <v>2567</v>
      </c>
      <c r="E108" s="86"/>
      <c r="F108" s="87">
        <v>2566</v>
      </c>
      <c r="G108" s="59"/>
      <c r="H108" s="87">
        <v>2567</v>
      </c>
      <c r="I108" s="86"/>
      <c r="J108" s="87">
        <v>2566</v>
      </c>
    </row>
    <row r="109" spans="1:10" ht="22.5" customHeight="1">
      <c r="A109" s="88" t="s">
        <v>95</v>
      </c>
      <c r="C109" s="89"/>
      <c r="D109" s="89"/>
      <c r="E109" s="89"/>
      <c r="F109" s="89"/>
      <c r="G109" s="89"/>
      <c r="H109" s="89"/>
      <c r="I109" s="89"/>
      <c r="J109" s="89"/>
    </row>
    <row r="110" spans="1:10" ht="22.5" customHeight="1">
      <c r="A110" s="85" t="s">
        <v>96</v>
      </c>
      <c r="B110" s="53">
        <v>8</v>
      </c>
      <c r="C110" s="89"/>
      <c r="D110" s="92">
        <v>432238026</v>
      </c>
      <c r="E110" s="89"/>
      <c r="F110" s="92">
        <v>438525154</v>
      </c>
      <c r="G110" s="89"/>
      <c r="H110" s="89">
        <v>17649605</v>
      </c>
      <c r="I110" s="89"/>
      <c r="J110" s="89">
        <v>20262283</v>
      </c>
    </row>
    <row r="111" spans="1:10" ht="22.5" customHeight="1">
      <c r="A111" s="58" t="s">
        <v>97</v>
      </c>
      <c r="C111" s="89"/>
      <c r="D111" s="136">
        <v>1426865</v>
      </c>
      <c r="E111" s="89"/>
      <c r="F111" s="136">
        <v>784246</v>
      </c>
      <c r="G111" s="89"/>
      <c r="H111" s="89">
        <v>804606</v>
      </c>
      <c r="I111" s="89"/>
      <c r="J111" s="89">
        <v>456367</v>
      </c>
    </row>
    <row r="112" spans="1:10" ht="22.5" customHeight="1">
      <c r="A112" s="58" t="s">
        <v>291</v>
      </c>
      <c r="C112" s="125"/>
      <c r="D112" s="4">
        <v>35709</v>
      </c>
      <c r="E112" s="125"/>
      <c r="F112" s="136">
        <v>3522331</v>
      </c>
      <c r="G112" s="89"/>
      <c r="H112" s="4">
        <v>636699</v>
      </c>
      <c r="I112" s="89"/>
      <c r="J112" s="4">
        <v>0</v>
      </c>
    </row>
    <row r="113" spans="1:10" ht="22.5" customHeight="1">
      <c r="A113" s="58" t="s">
        <v>98</v>
      </c>
      <c r="B113" s="53">
        <v>3</v>
      </c>
      <c r="C113" s="89"/>
      <c r="D113" s="92">
        <v>30483</v>
      </c>
      <c r="E113" s="89"/>
      <c r="F113" s="92">
        <v>12169</v>
      </c>
      <c r="G113" s="89"/>
      <c r="H113" s="137">
        <v>9398689</v>
      </c>
      <c r="I113" s="89"/>
      <c r="J113" s="89">
        <v>8155278</v>
      </c>
    </row>
    <row r="114" spans="1:10" ht="22.5" customHeight="1">
      <c r="A114" s="58" t="s">
        <v>99</v>
      </c>
      <c r="C114" s="89"/>
      <c r="D114" s="4">
        <v>473195</v>
      </c>
      <c r="E114" s="89"/>
      <c r="F114" s="4">
        <v>317611</v>
      </c>
      <c r="G114" s="89"/>
      <c r="H114" s="114">
        <v>0</v>
      </c>
      <c r="I114" s="89"/>
      <c r="J114" s="4">
        <v>483253</v>
      </c>
    </row>
    <row r="115" spans="1:10" ht="22.5" customHeight="1">
      <c r="A115" s="85" t="s">
        <v>100</v>
      </c>
      <c r="C115" s="89"/>
      <c r="D115" s="132">
        <v>2439330</v>
      </c>
      <c r="E115" s="89"/>
      <c r="F115" s="132">
        <v>2724745</v>
      </c>
      <c r="G115" s="89"/>
      <c r="H115" s="97">
        <v>226518</v>
      </c>
      <c r="I115" s="89"/>
      <c r="J115" s="97">
        <v>215351</v>
      </c>
    </row>
    <row r="116" spans="1:10" ht="22.5" customHeight="1">
      <c r="A116" s="72" t="s">
        <v>101</v>
      </c>
      <c r="B116" s="91"/>
      <c r="C116" s="79"/>
      <c r="D116" s="21">
        <f>SUM(D110:D115)</f>
        <v>436643608</v>
      </c>
      <c r="E116" s="79"/>
      <c r="F116" s="21">
        <f>SUM(F110:F115)</f>
        <v>445886256</v>
      </c>
      <c r="G116" s="79"/>
      <c r="H116" s="21">
        <f>SUM(H110:H115)</f>
        <v>28716117</v>
      </c>
      <c r="I116" s="79"/>
      <c r="J116" s="21">
        <f>SUM(J110:J115)</f>
        <v>29572532</v>
      </c>
    </row>
    <row r="117" spans="1:10" s="138" customFormat="1" ht="12.75" customHeight="1">
      <c r="A117" s="181"/>
      <c r="B117" s="181"/>
      <c r="C117" s="89"/>
      <c r="D117" s="89"/>
      <c r="E117" s="89"/>
      <c r="F117" s="89"/>
      <c r="G117" s="89"/>
      <c r="H117" s="89"/>
      <c r="I117" s="89"/>
      <c r="J117" s="89"/>
    </row>
    <row r="118" spans="1:10" s="138" customFormat="1" ht="22.5" customHeight="1">
      <c r="A118" s="88" t="s">
        <v>102</v>
      </c>
      <c r="B118" s="53"/>
      <c r="C118" s="89"/>
      <c r="D118" s="89"/>
      <c r="E118" s="89"/>
      <c r="F118" s="89"/>
      <c r="G118" s="89"/>
      <c r="H118" s="89"/>
      <c r="I118" s="89"/>
      <c r="J118" s="89"/>
    </row>
    <row r="119" spans="1:10" s="138" customFormat="1" ht="22.5" customHeight="1">
      <c r="A119" s="85" t="s">
        <v>103</v>
      </c>
      <c r="B119" s="53"/>
      <c r="C119" s="89"/>
      <c r="D119" s="92">
        <v>370468537</v>
      </c>
      <c r="E119" s="89"/>
      <c r="F119" s="92">
        <v>394145848</v>
      </c>
      <c r="G119" s="89"/>
      <c r="H119" s="89">
        <v>16278685</v>
      </c>
      <c r="I119" s="89"/>
      <c r="J119" s="89">
        <v>18772640</v>
      </c>
    </row>
    <row r="120" spans="1:10" s="138" customFormat="1" ht="22.5" customHeight="1">
      <c r="A120" s="58" t="s">
        <v>104</v>
      </c>
      <c r="B120" s="53"/>
      <c r="C120" s="89"/>
      <c r="D120" s="92">
        <v>13187628</v>
      </c>
      <c r="E120" s="89"/>
      <c r="F120" s="92">
        <v>13801953</v>
      </c>
      <c r="G120" s="89"/>
      <c r="H120" s="89">
        <v>800163</v>
      </c>
      <c r="I120" s="89"/>
      <c r="J120" s="89">
        <v>716813</v>
      </c>
    </row>
    <row r="121" spans="1:10" s="138" customFormat="1" ht="22.5" customHeight="1">
      <c r="A121" s="85" t="s">
        <v>105</v>
      </c>
      <c r="B121" s="53"/>
      <c r="C121" s="89"/>
      <c r="D121" s="133">
        <v>24373921</v>
      </c>
      <c r="E121" s="89"/>
      <c r="F121" s="133">
        <v>23679483</v>
      </c>
      <c r="G121" s="89"/>
      <c r="H121" s="89">
        <v>1717415</v>
      </c>
      <c r="I121" s="89"/>
      <c r="J121" s="89">
        <v>1818401</v>
      </c>
    </row>
    <row r="122" spans="1:10" s="138" customFormat="1" ht="22.5" customHeight="1">
      <c r="A122" s="58" t="s">
        <v>272</v>
      </c>
      <c r="B122" s="53"/>
      <c r="C122" s="89"/>
      <c r="D122" s="133"/>
      <c r="E122" s="89"/>
      <c r="F122" s="133"/>
      <c r="G122" s="89"/>
      <c r="H122" s="89"/>
      <c r="I122" s="89"/>
      <c r="J122" s="89"/>
    </row>
    <row r="123" spans="1:10" s="138" customFormat="1" ht="22.5" customHeight="1">
      <c r="A123" s="58" t="s">
        <v>273</v>
      </c>
      <c r="B123" s="53"/>
      <c r="C123" s="89"/>
      <c r="D123" s="92">
        <v>-2625461</v>
      </c>
      <c r="E123" s="89"/>
      <c r="F123" s="92">
        <v>-1893568</v>
      </c>
      <c r="G123" s="89"/>
      <c r="H123" s="29">
        <v>0</v>
      </c>
      <c r="I123" s="89"/>
      <c r="J123" s="29">
        <v>0</v>
      </c>
    </row>
    <row r="124" spans="1:10" s="138" customFormat="1" ht="22.5" customHeight="1">
      <c r="A124" s="58" t="s">
        <v>107</v>
      </c>
      <c r="B124" s="53"/>
      <c r="C124" s="89"/>
      <c r="D124" s="29">
        <v>157488</v>
      </c>
      <c r="E124" s="89"/>
      <c r="F124" s="29">
        <v>-61000</v>
      </c>
      <c r="G124" s="89"/>
      <c r="H124" s="29">
        <v>-79375</v>
      </c>
      <c r="I124" s="89"/>
      <c r="J124" s="29">
        <v>2250000</v>
      </c>
    </row>
    <row r="125" spans="1:10" s="138" customFormat="1" ht="22.5" customHeight="1">
      <c r="A125" s="58" t="s">
        <v>346</v>
      </c>
      <c r="B125" s="53">
        <v>5</v>
      </c>
      <c r="C125" s="89"/>
      <c r="D125" s="29">
        <v>90767</v>
      </c>
      <c r="E125" s="89"/>
      <c r="F125" s="29">
        <v>0</v>
      </c>
      <c r="G125" s="89"/>
      <c r="H125" s="29">
        <v>0</v>
      </c>
      <c r="I125" s="89"/>
      <c r="J125" s="29">
        <v>0</v>
      </c>
    </row>
    <row r="126" spans="1:10" s="138" customFormat="1" ht="22.5" customHeight="1">
      <c r="A126" s="58" t="s">
        <v>328</v>
      </c>
      <c r="B126" s="53"/>
      <c r="C126" s="89"/>
      <c r="D126" s="29">
        <v>0</v>
      </c>
      <c r="E126" s="89"/>
      <c r="F126" s="29">
        <v>0</v>
      </c>
      <c r="G126" s="89"/>
      <c r="H126" s="29">
        <v>710392</v>
      </c>
      <c r="I126" s="89"/>
      <c r="J126" s="29">
        <v>0</v>
      </c>
    </row>
    <row r="127" spans="1:10" s="138" customFormat="1" ht="22.5" customHeight="1">
      <c r="A127" s="85" t="s">
        <v>108</v>
      </c>
      <c r="B127" s="53"/>
      <c r="C127" s="89"/>
      <c r="D127" s="29">
        <v>2319903</v>
      </c>
      <c r="E127" s="89"/>
      <c r="F127" s="29">
        <v>2141328</v>
      </c>
      <c r="G127" s="89"/>
      <c r="H127" s="29">
        <v>17055</v>
      </c>
      <c r="I127" s="89"/>
      <c r="J127" s="29">
        <v>21225</v>
      </c>
    </row>
    <row r="128" spans="1:10" s="138" customFormat="1" ht="22.5" customHeight="1">
      <c r="A128" s="58" t="s">
        <v>109</v>
      </c>
      <c r="B128" s="60"/>
      <c r="C128" s="60"/>
      <c r="D128" s="139">
        <v>16168657</v>
      </c>
      <c r="E128" s="60"/>
      <c r="F128" s="139">
        <v>16461779</v>
      </c>
      <c r="G128" s="60"/>
      <c r="H128" s="15">
        <v>4286484</v>
      </c>
      <c r="I128" s="60"/>
      <c r="J128" s="15">
        <v>3966927</v>
      </c>
    </row>
    <row r="129" spans="1:10" s="138" customFormat="1" ht="22.5" customHeight="1">
      <c r="A129" s="72" t="s">
        <v>110</v>
      </c>
      <c r="B129" s="91"/>
      <c r="C129" s="79"/>
      <c r="D129" s="21">
        <f>SUM(D119:D128)</f>
        <v>424141440</v>
      </c>
      <c r="E129" s="79"/>
      <c r="F129" s="21">
        <f>SUM(F119:F128)</f>
        <v>448275823</v>
      </c>
      <c r="G129" s="79"/>
      <c r="H129" s="21">
        <f>SUM(H119:H128)</f>
        <v>23730819</v>
      </c>
      <c r="I129" s="79"/>
      <c r="J129" s="21">
        <f>SUM(J119:J128)</f>
        <v>27546006</v>
      </c>
    </row>
    <row r="130" spans="1:10" s="138" customFormat="1" ht="12.75" customHeight="1">
      <c r="A130" s="72"/>
      <c r="B130" s="91"/>
      <c r="C130" s="79"/>
      <c r="D130" s="140"/>
      <c r="E130" s="79"/>
      <c r="F130" s="140"/>
      <c r="G130" s="79"/>
      <c r="H130" s="79"/>
      <c r="I130" s="79"/>
      <c r="J130" s="79"/>
    </row>
    <row r="131" spans="1:10" s="138" customFormat="1" ht="22.5" customHeight="1">
      <c r="A131" s="58" t="s">
        <v>298</v>
      </c>
      <c r="B131" s="53"/>
      <c r="C131" s="89"/>
      <c r="D131" s="141"/>
      <c r="E131" s="60"/>
      <c r="F131" s="141"/>
      <c r="G131" s="60"/>
      <c r="H131" s="60"/>
      <c r="I131" s="60"/>
      <c r="J131" s="60"/>
    </row>
    <row r="132" spans="1:10" s="138" customFormat="1" ht="22.5" customHeight="1">
      <c r="A132" s="58" t="s">
        <v>111</v>
      </c>
      <c r="B132" s="53">
        <v>5</v>
      </c>
      <c r="C132" s="89"/>
      <c r="D132" s="142">
        <v>8799318</v>
      </c>
      <c r="E132" s="89"/>
      <c r="F132" s="142">
        <v>-1452545</v>
      </c>
      <c r="G132" s="89"/>
      <c r="H132" s="15">
        <v>0</v>
      </c>
      <c r="I132" s="89"/>
      <c r="J132" s="15">
        <v>0</v>
      </c>
    </row>
    <row r="133" spans="1:10" s="138" customFormat="1" ht="22.5" customHeight="1">
      <c r="A133" s="72" t="s">
        <v>112</v>
      </c>
      <c r="B133" s="53"/>
      <c r="C133" s="89"/>
      <c r="D133" s="51">
        <f>D116-D129+D132</f>
        <v>21301486</v>
      </c>
      <c r="E133" s="89"/>
      <c r="F133" s="51">
        <f>F116-F129+F132</f>
        <v>-3842112</v>
      </c>
      <c r="G133" s="79"/>
      <c r="H133" s="51">
        <f>H116-H129+H132</f>
        <v>4985298</v>
      </c>
      <c r="I133" s="79"/>
      <c r="J133" s="51">
        <f>J116-J129+J132</f>
        <v>2026526</v>
      </c>
    </row>
    <row r="134" spans="1:10" s="138" customFormat="1" ht="22.5" customHeight="1">
      <c r="A134" s="58" t="s">
        <v>113</v>
      </c>
      <c r="B134" s="53"/>
      <c r="C134" s="89"/>
      <c r="D134" s="139">
        <v>3655054</v>
      </c>
      <c r="E134" s="89"/>
      <c r="F134" s="139">
        <v>437181</v>
      </c>
      <c r="G134" s="89"/>
      <c r="H134" s="15">
        <v>-879255</v>
      </c>
      <c r="I134" s="89"/>
      <c r="J134" s="15">
        <v>-624167</v>
      </c>
    </row>
    <row r="135" spans="1:10" ht="22.5" customHeight="1" thickBot="1">
      <c r="A135" s="72" t="s">
        <v>114</v>
      </c>
      <c r="C135" s="79"/>
      <c r="D135" s="25">
        <f>D133-D134</f>
        <v>17646432</v>
      </c>
      <c r="E135" s="79"/>
      <c r="F135" s="25">
        <f>F133-F134</f>
        <v>-4279293</v>
      </c>
      <c r="G135" s="79"/>
      <c r="H135" s="25">
        <f>H133-H134</f>
        <v>5864553</v>
      </c>
      <c r="I135" s="79"/>
      <c r="J135" s="25">
        <f>J133-J134</f>
        <v>2650693</v>
      </c>
    </row>
    <row r="136" spans="1:10" ht="22.9" customHeight="1" thickTop="1">
      <c r="A136" s="72"/>
      <c r="C136" s="79"/>
      <c r="D136" s="79"/>
      <c r="E136" s="79"/>
      <c r="F136" s="79"/>
      <c r="G136" s="79"/>
      <c r="H136" s="79"/>
      <c r="I136" s="79"/>
      <c r="J136" s="79"/>
    </row>
    <row r="137" spans="1:10" ht="22.5" customHeight="1">
      <c r="A137" s="84" t="s">
        <v>0</v>
      </c>
      <c r="B137" s="94"/>
      <c r="C137" s="95"/>
      <c r="D137" s="95"/>
      <c r="E137" s="95"/>
      <c r="F137" s="95"/>
      <c r="G137" s="95"/>
      <c r="H137" s="180"/>
      <c r="I137" s="180"/>
      <c r="J137" s="180"/>
    </row>
    <row r="138" spans="1:10" ht="22.5" customHeight="1">
      <c r="A138" s="84" t="s">
        <v>93</v>
      </c>
      <c r="B138" s="94"/>
      <c r="C138" s="95"/>
      <c r="D138" s="95"/>
      <c r="E138" s="95"/>
      <c r="F138" s="95"/>
      <c r="G138" s="95"/>
      <c r="H138" s="180"/>
      <c r="I138" s="180"/>
      <c r="J138" s="180"/>
    </row>
    <row r="139" spans="1:10" ht="22.5" customHeight="1">
      <c r="A139" s="99"/>
      <c r="B139" s="99"/>
      <c r="C139" s="95"/>
      <c r="D139" s="95"/>
      <c r="E139" s="95"/>
      <c r="F139" s="95"/>
      <c r="G139" s="95"/>
      <c r="H139" s="95"/>
      <c r="I139" s="95"/>
      <c r="J139" s="39" t="s">
        <v>2</v>
      </c>
    </row>
    <row r="140" spans="1:10" ht="22.5" customHeight="1">
      <c r="C140" s="53"/>
      <c r="D140" s="177" t="s">
        <v>3</v>
      </c>
      <c r="E140" s="177"/>
      <c r="F140" s="177"/>
      <c r="G140" s="63"/>
      <c r="H140" s="177" t="s">
        <v>4</v>
      </c>
      <c r="I140" s="177"/>
      <c r="J140" s="177"/>
    </row>
    <row r="141" spans="1:10" ht="22.5" customHeight="1">
      <c r="C141" s="53"/>
      <c r="D141" s="178" t="s">
        <v>313</v>
      </c>
      <c r="E141" s="178"/>
      <c r="F141" s="178"/>
      <c r="G141"/>
      <c r="H141" s="178" t="s">
        <v>313</v>
      </c>
      <c r="I141" s="178"/>
      <c r="J141" s="178"/>
    </row>
    <row r="142" spans="1:10" ht="22.5" customHeight="1">
      <c r="C142" s="53"/>
      <c r="D142" s="179" t="s">
        <v>312</v>
      </c>
      <c r="E142" s="179"/>
      <c r="F142" s="179"/>
      <c r="G142" s="115"/>
      <c r="H142" s="179" t="s">
        <v>312</v>
      </c>
      <c r="I142" s="179"/>
      <c r="J142" s="179"/>
    </row>
    <row r="143" spans="1:10" ht="22.5" customHeight="1">
      <c r="B143" s="53" t="s">
        <v>6</v>
      </c>
      <c r="C143" s="86"/>
      <c r="D143" s="87">
        <v>2567</v>
      </c>
      <c r="E143" s="86"/>
      <c r="F143" s="87">
        <v>2566</v>
      </c>
      <c r="G143" s="59"/>
      <c r="H143" s="87">
        <v>2567</v>
      </c>
      <c r="I143" s="86"/>
      <c r="J143" s="87">
        <v>2566</v>
      </c>
    </row>
    <row r="144" spans="1:10" ht="22.5" customHeight="1">
      <c r="A144" s="72" t="s">
        <v>115</v>
      </c>
      <c r="C144" s="89"/>
      <c r="D144" s="89"/>
      <c r="E144" s="89"/>
      <c r="F144" s="89"/>
      <c r="G144" s="89"/>
      <c r="H144" s="89"/>
      <c r="I144" s="89"/>
      <c r="J144" s="89"/>
    </row>
    <row r="145" spans="1:10" ht="22.5" customHeight="1">
      <c r="A145" s="58" t="s">
        <v>116</v>
      </c>
      <c r="C145" s="89"/>
      <c r="D145" s="89">
        <v>15385605</v>
      </c>
      <c r="E145" s="89"/>
      <c r="F145" s="89">
        <v>-5328416</v>
      </c>
      <c r="G145" s="89"/>
      <c r="H145" s="24">
        <v>5864553</v>
      </c>
      <c r="I145" s="89"/>
      <c r="J145" s="52">
        <v>2650693</v>
      </c>
    </row>
    <row r="146" spans="1:10" ht="22.5" customHeight="1">
      <c r="A146" s="58" t="s">
        <v>117</v>
      </c>
      <c r="C146" s="89"/>
      <c r="D146" s="97">
        <v>2260827</v>
      </c>
      <c r="E146" s="89"/>
      <c r="F146" s="97">
        <v>1049123</v>
      </c>
      <c r="G146" s="89"/>
      <c r="H146" s="15">
        <v>0</v>
      </c>
      <c r="I146" s="89"/>
      <c r="J146" s="15">
        <v>0</v>
      </c>
    </row>
    <row r="147" spans="1:10" ht="22.5" customHeight="1" thickBot="1">
      <c r="A147" s="72" t="s">
        <v>114</v>
      </c>
      <c r="C147" s="79"/>
      <c r="D147" s="25">
        <f>SUM(D145:D146)</f>
        <v>17646432</v>
      </c>
      <c r="E147" s="79"/>
      <c r="F147" s="25">
        <f>SUM(F145:F146)</f>
        <v>-4279293</v>
      </c>
      <c r="G147" s="79"/>
      <c r="H147" s="25">
        <f>SUM(H145:H146)</f>
        <v>5864553</v>
      </c>
      <c r="I147" s="79"/>
      <c r="J147" s="25">
        <f>SUM(J145:J146)</f>
        <v>2650693</v>
      </c>
    </row>
    <row r="148" spans="1:10" ht="22.5" customHeight="1" thickTop="1">
      <c r="A148" s="72"/>
      <c r="C148" s="79"/>
      <c r="D148" s="79"/>
      <c r="E148" s="79"/>
      <c r="F148" s="79"/>
      <c r="G148" s="79"/>
      <c r="H148" s="79"/>
      <c r="I148" s="79"/>
      <c r="J148" s="79"/>
    </row>
    <row r="149" spans="1:10" ht="22.5" customHeight="1">
      <c r="A149" s="129" t="s">
        <v>292</v>
      </c>
      <c r="C149" s="79"/>
      <c r="D149" s="79"/>
      <c r="E149" s="79"/>
      <c r="F149" s="79"/>
      <c r="G149" s="79"/>
      <c r="H149" s="79"/>
      <c r="I149" s="79"/>
      <c r="J149" s="79"/>
    </row>
    <row r="150" spans="1:10" s="112" customFormat="1" ht="22.5" customHeight="1" thickBot="1">
      <c r="A150" s="129" t="s">
        <v>293</v>
      </c>
      <c r="B150" s="49">
        <v>10</v>
      </c>
      <c r="C150" s="111"/>
      <c r="D150" s="130">
        <v>1.88</v>
      </c>
      <c r="E150" s="111"/>
      <c r="F150" s="130">
        <v>-0.73</v>
      </c>
      <c r="G150" s="111"/>
      <c r="H150" s="168">
        <v>0.61</v>
      </c>
      <c r="I150" s="111"/>
      <c r="J150" s="168">
        <v>0.27</v>
      </c>
    </row>
    <row r="151" spans="1:10" ht="22.5" customHeight="1" thickTop="1">
      <c r="A151" s="84" t="s">
        <v>0</v>
      </c>
      <c r="B151" s="94"/>
      <c r="C151" s="95"/>
      <c r="D151" s="95"/>
      <c r="E151" s="95"/>
      <c r="F151" s="95"/>
      <c r="G151" s="95"/>
      <c r="H151" s="180"/>
      <c r="I151" s="180"/>
      <c r="J151" s="180"/>
    </row>
    <row r="152" spans="1:10" ht="22.5" customHeight="1">
      <c r="A152" s="84" t="s">
        <v>118</v>
      </c>
      <c r="B152" s="94"/>
      <c r="C152" s="95"/>
      <c r="D152" s="95"/>
      <c r="E152" s="95"/>
      <c r="F152" s="95"/>
      <c r="G152" s="95"/>
      <c r="H152" s="180"/>
      <c r="I152" s="180"/>
      <c r="J152" s="180"/>
    </row>
    <row r="153" spans="1:10" ht="22.5" customHeight="1">
      <c r="A153" s="99"/>
      <c r="B153" s="99"/>
      <c r="C153" s="95"/>
      <c r="D153" s="95"/>
      <c r="E153" s="95"/>
      <c r="F153" s="95"/>
      <c r="G153" s="95"/>
      <c r="H153" s="95"/>
      <c r="I153" s="95"/>
      <c r="J153" s="39" t="s">
        <v>2</v>
      </c>
    </row>
    <row r="154" spans="1:10" ht="22.5" customHeight="1">
      <c r="C154" s="53"/>
      <c r="D154" s="177" t="s">
        <v>3</v>
      </c>
      <c r="E154" s="177"/>
      <c r="F154" s="177"/>
      <c r="G154" s="63"/>
      <c r="H154" s="177" t="s">
        <v>4</v>
      </c>
      <c r="I154" s="177"/>
      <c r="J154" s="177"/>
    </row>
    <row r="155" spans="1:10" ht="22.5" customHeight="1">
      <c r="C155" s="53"/>
      <c r="D155" s="178" t="s">
        <v>313</v>
      </c>
      <c r="E155" s="178"/>
      <c r="F155" s="178"/>
      <c r="G155"/>
      <c r="H155" s="178" t="s">
        <v>313</v>
      </c>
      <c r="I155" s="178"/>
      <c r="J155" s="178"/>
    </row>
    <row r="156" spans="1:10" ht="22.5" customHeight="1">
      <c r="C156" s="53"/>
      <c r="D156" s="179" t="s">
        <v>312</v>
      </c>
      <c r="E156" s="179"/>
      <c r="F156" s="179"/>
      <c r="G156" s="115"/>
      <c r="H156" s="179" t="s">
        <v>312</v>
      </c>
      <c r="I156" s="179"/>
      <c r="J156" s="179"/>
    </row>
    <row r="157" spans="1:10" ht="22.5" customHeight="1">
      <c r="B157" s="53" t="s">
        <v>6</v>
      </c>
      <c r="C157" s="86"/>
      <c r="D157" s="87">
        <v>2567</v>
      </c>
      <c r="E157" s="86"/>
      <c r="F157" s="87">
        <v>2566</v>
      </c>
      <c r="G157" s="59"/>
      <c r="H157" s="87">
        <v>2567</v>
      </c>
      <c r="I157" s="86"/>
      <c r="J157" s="87">
        <v>2566</v>
      </c>
    </row>
    <row r="158" spans="1:10" ht="8.15" customHeight="1"/>
    <row r="159" spans="1:10" ht="22.5" customHeight="1">
      <c r="A159" s="72" t="s">
        <v>114</v>
      </c>
      <c r="D159" s="113">
        <f>D147</f>
        <v>17646432</v>
      </c>
      <c r="E159" s="46"/>
      <c r="F159" s="113">
        <f>F147</f>
        <v>-4279293</v>
      </c>
      <c r="G159" s="46"/>
      <c r="H159" s="113">
        <f>H147</f>
        <v>5864553</v>
      </c>
      <c r="I159" s="46"/>
      <c r="J159" s="113">
        <f>J147</f>
        <v>2650693</v>
      </c>
    </row>
    <row r="160" spans="1:10" ht="8.15" customHeight="1"/>
    <row r="161" spans="1:10" ht="22.5" customHeight="1">
      <c r="A161" s="72" t="s">
        <v>119</v>
      </c>
    </row>
    <row r="162" spans="1:10" ht="22.5" customHeight="1">
      <c r="A162" s="88" t="s">
        <v>120</v>
      </c>
      <c r="D162" s="131"/>
      <c r="F162" s="131"/>
      <c r="H162" s="29"/>
      <c r="J162" s="29"/>
    </row>
    <row r="163" spans="1:10" ht="22.5" customHeight="1">
      <c r="A163" s="88" t="s">
        <v>121</v>
      </c>
      <c r="D163" s="131"/>
      <c r="F163" s="131"/>
      <c r="H163" s="29"/>
      <c r="J163" s="29"/>
    </row>
    <row r="164" spans="1:10" ht="22.5" customHeight="1">
      <c r="A164" s="58" t="s">
        <v>122</v>
      </c>
      <c r="D164" s="131">
        <v>-10220960</v>
      </c>
      <c r="F164" s="131">
        <v>-5893063</v>
      </c>
      <c r="H164" s="4">
        <v>0</v>
      </c>
      <c r="J164" s="4">
        <v>0</v>
      </c>
    </row>
    <row r="165" spans="1:10" ht="22.5" customHeight="1">
      <c r="A165" s="58" t="s">
        <v>275</v>
      </c>
      <c r="D165" s="131">
        <v>-1188347</v>
      </c>
      <c r="F165" s="131">
        <v>-151112</v>
      </c>
      <c r="H165" s="4">
        <v>24866</v>
      </c>
      <c r="J165" s="4">
        <v>67576</v>
      </c>
    </row>
    <row r="166" spans="1:10" ht="22.5" customHeight="1">
      <c r="A166" s="58" t="s">
        <v>274</v>
      </c>
      <c r="D166" s="131"/>
      <c r="F166" s="131"/>
      <c r="H166" s="4"/>
      <c r="J166" s="4"/>
    </row>
    <row r="167" spans="1:10" ht="22.5" customHeight="1">
      <c r="A167" s="58" t="s">
        <v>123</v>
      </c>
      <c r="D167" s="4">
        <v>0</v>
      </c>
      <c r="F167" s="4">
        <v>-99289</v>
      </c>
      <c r="H167" s="4">
        <v>0</v>
      </c>
      <c r="J167" s="4">
        <v>0</v>
      </c>
    </row>
    <row r="168" spans="1:10" ht="22.5" customHeight="1">
      <c r="A168" s="58" t="s">
        <v>124</v>
      </c>
      <c r="D168" s="131"/>
      <c r="F168" s="131"/>
      <c r="H168" s="4"/>
      <c r="J168" s="4"/>
    </row>
    <row r="169" spans="1:10" ht="22.5" customHeight="1">
      <c r="A169" s="58" t="s">
        <v>111</v>
      </c>
      <c r="B169" s="53">
        <v>5</v>
      </c>
      <c r="D169" s="131">
        <v>-3142729</v>
      </c>
      <c r="F169" s="4">
        <v>231357</v>
      </c>
      <c r="H169" s="4">
        <v>0</v>
      </c>
      <c r="J169" s="4">
        <v>0</v>
      </c>
    </row>
    <row r="170" spans="1:10" ht="22.5" customHeight="1">
      <c r="A170" s="58" t="s">
        <v>125</v>
      </c>
      <c r="D170" s="131"/>
      <c r="F170" s="131"/>
      <c r="H170" s="4"/>
      <c r="J170" s="4"/>
    </row>
    <row r="171" spans="1:10" ht="22.5" customHeight="1">
      <c r="A171" s="58" t="s">
        <v>121</v>
      </c>
      <c r="D171" s="132">
        <v>169477</v>
      </c>
      <c r="F171" s="132">
        <v>-259910</v>
      </c>
      <c r="H171" s="5">
        <v>-4973</v>
      </c>
      <c r="J171" s="5">
        <v>-13515</v>
      </c>
    </row>
    <row r="172" spans="1:10" s="46" customFormat="1" ht="22.5" customHeight="1">
      <c r="A172" s="72" t="s">
        <v>126</v>
      </c>
      <c r="B172" s="91"/>
      <c r="D172" s="98"/>
      <c r="F172" s="98"/>
      <c r="H172" s="51"/>
      <c r="J172" s="51"/>
    </row>
    <row r="173" spans="1:10" s="46" customFormat="1" ht="22.5" customHeight="1">
      <c r="A173" s="72" t="s">
        <v>127</v>
      </c>
      <c r="B173" s="91"/>
      <c r="D173" s="13">
        <f>SUM(D164:D171)</f>
        <v>-14382559</v>
      </c>
      <c r="F173" s="13">
        <f>SUM(F164:F171)</f>
        <v>-6172017</v>
      </c>
      <c r="H173" s="13">
        <f>SUM(H164:H171)</f>
        <v>19893</v>
      </c>
      <c r="J173" s="13">
        <f>SUM(J164:J171)</f>
        <v>54061</v>
      </c>
    </row>
    <row r="174" spans="1:10" ht="8.15" customHeight="1">
      <c r="A174" s="72"/>
    </row>
    <row r="175" spans="1:10" ht="22.5" customHeight="1">
      <c r="A175" s="88" t="s">
        <v>128</v>
      </c>
    </row>
    <row r="176" spans="1:10" ht="22.4" customHeight="1">
      <c r="A176" s="88" t="s">
        <v>121</v>
      </c>
      <c r="D176" s="131"/>
      <c r="F176" s="131"/>
      <c r="H176" s="29"/>
      <c r="J176" s="29"/>
    </row>
    <row r="177" spans="1:10" ht="22.4" customHeight="1">
      <c r="A177" s="58" t="s">
        <v>269</v>
      </c>
      <c r="D177" s="131"/>
      <c r="F177" s="131"/>
      <c r="H177" s="29"/>
      <c r="J177" s="29"/>
    </row>
    <row r="178" spans="1:10" ht="22.4" customHeight="1">
      <c r="A178" s="58" t="s">
        <v>276</v>
      </c>
      <c r="D178" s="131">
        <v>2903554</v>
      </c>
      <c r="F178" s="131">
        <v>-2043073</v>
      </c>
      <c r="H178" s="29">
        <v>-18000</v>
      </c>
      <c r="J178" s="29">
        <v>-9000</v>
      </c>
    </row>
    <row r="179" spans="1:10" ht="22.4" customHeight="1">
      <c r="A179" s="58" t="s">
        <v>270</v>
      </c>
      <c r="D179" s="131"/>
      <c r="F179" s="131"/>
      <c r="H179" s="29"/>
      <c r="J179" s="29"/>
    </row>
    <row r="180" spans="1:10" ht="22.5" customHeight="1">
      <c r="A180" s="58" t="s">
        <v>129</v>
      </c>
      <c r="D180" s="131">
        <v>50745</v>
      </c>
      <c r="F180" s="131">
        <v>267934</v>
      </c>
      <c r="H180" s="29">
        <v>0</v>
      </c>
      <c r="J180" s="29">
        <v>98760</v>
      </c>
    </row>
    <row r="181" spans="1:10" ht="22.4" customHeight="1">
      <c r="A181" s="58" t="s">
        <v>331</v>
      </c>
      <c r="D181" s="131">
        <v>97127</v>
      </c>
      <c r="F181" s="131">
        <v>192044</v>
      </c>
      <c r="H181" s="29">
        <v>0</v>
      </c>
      <c r="J181" s="29">
        <v>0</v>
      </c>
    </row>
    <row r="182" spans="1:10" ht="22.5" customHeight="1">
      <c r="A182" s="58" t="s">
        <v>130</v>
      </c>
      <c r="D182" s="131"/>
      <c r="F182" s="131"/>
      <c r="H182" s="29"/>
      <c r="J182" s="29"/>
    </row>
    <row r="183" spans="1:10" ht="22.5" customHeight="1">
      <c r="A183" s="58" t="s">
        <v>111</v>
      </c>
      <c r="B183" s="53">
        <v>5</v>
      </c>
      <c r="D183" s="131">
        <v>157278</v>
      </c>
      <c r="F183" s="29">
        <v>264910</v>
      </c>
      <c r="H183" s="29">
        <v>0</v>
      </c>
      <c r="J183" s="29">
        <v>0</v>
      </c>
    </row>
    <row r="184" spans="1:10" ht="22.5" customHeight="1">
      <c r="A184" s="58" t="s">
        <v>131</v>
      </c>
      <c r="D184" s="131"/>
      <c r="F184" s="131"/>
      <c r="H184" s="4"/>
      <c r="J184" s="4"/>
    </row>
    <row r="185" spans="1:10" ht="22.5" customHeight="1">
      <c r="A185" s="58" t="s">
        <v>121</v>
      </c>
      <c r="D185" s="132">
        <v>-699962</v>
      </c>
      <c r="F185" s="132">
        <v>11905</v>
      </c>
      <c r="H185" s="5">
        <v>3600</v>
      </c>
      <c r="J185" s="5">
        <v>-17952</v>
      </c>
    </row>
    <row r="186" spans="1:10" ht="22.5" customHeight="1">
      <c r="A186" s="72" t="s">
        <v>132</v>
      </c>
      <c r="D186" s="133"/>
      <c r="F186" s="133"/>
      <c r="H186" s="30"/>
      <c r="J186" s="30"/>
    </row>
    <row r="187" spans="1:10" ht="22.5" customHeight="1">
      <c r="A187" s="72" t="s">
        <v>127</v>
      </c>
      <c r="D187" s="13">
        <f>SUM(D178:D185)</f>
        <v>2508742</v>
      </c>
      <c r="E187" s="46"/>
      <c r="F187" s="13">
        <f>SUM(F178:F185)</f>
        <v>-1306280</v>
      </c>
      <c r="G187" s="46"/>
      <c r="H187" s="13">
        <f>SUM(H178:H185)</f>
        <v>-14400</v>
      </c>
      <c r="I187" s="46"/>
      <c r="J187" s="13">
        <f>SUM(J178:J185)</f>
        <v>71808</v>
      </c>
    </row>
    <row r="188" spans="1:10" ht="22.5" customHeight="1">
      <c r="A188" s="106" t="s">
        <v>271</v>
      </c>
      <c r="D188" s="13">
        <f>D173+D187</f>
        <v>-11873817</v>
      </c>
      <c r="E188" s="46"/>
      <c r="F188" s="13">
        <f>F173+F187</f>
        <v>-7478297</v>
      </c>
      <c r="G188" s="46"/>
      <c r="H188" s="13">
        <f>H173+H187</f>
        <v>5493</v>
      </c>
      <c r="I188" s="113"/>
      <c r="J188" s="13">
        <f>J173+J187</f>
        <v>125869</v>
      </c>
    </row>
    <row r="189" spans="1:10" ht="22.5" customHeight="1" thickBot="1">
      <c r="A189" s="143" t="s">
        <v>133</v>
      </c>
      <c r="B189" s="49"/>
      <c r="C189" s="112"/>
      <c r="D189" s="144">
        <f>D159+D187+D173</f>
        <v>5772615</v>
      </c>
      <c r="E189" s="145"/>
      <c r="F189" s="144">
        <f>F159+F187+F173</f>
        <v>-11757590</v>
      </c>
      <c r="G189" s="145"/>
      <c r="H189" s="144">
        <f>H159+H187+H173</f>
        <v>5870046</v>
      </c>
      <c r="I189" s="145"/>
      <c r="J189" s="144">
        <f>J159+J187+J173</f>
        <v>2776562</v>
      </c>
    </row>
    <row r="190" spans="1:10" ht="3.65" customHeight="1" thickTop="1">
      <c r="D190" s="131"/>
      <c r="F190" s="131"/>
      <c r="H190" s="4"/>
      <c r="J190" s="4"/>
    </row>
    <row r="191" spans="1:10" ht="22.5" customHeight="1">
      <c r="A191" s="84" t="s">
        <v>0</v>
      </c>
      <c r="B191" s="94"/>
      <c r="C191" s="95"/>
      <c r="D191" s="95"/>
      <c r="E191" s="95"/>
      <c r="F191" s="95"/>
      <c r="G191" s="95"/>
      <c r="H191" s="180"/>
      <c r="I191" s="180"/>
      <c r="J191" s="180"/>
    </row>
    <row r="192" spans="1:10" ht="22.5" customHeight="1">
      <c r="A192" s="84" t="s">
        <v>118</v>
      </c>
      <c r="B192" s="94"/>
      <c r="C192" s="95"/>
      <c r="D192" s="146"/>
      <c r="E192" s="95"/>
      <c r="F192" s="95"/>
      <c r="G192" s="95"/>
      <c r="H192" s="180"/>
      <c r="I192" s="180"/>
      <c r="J192" s="180"/>
    </row>
    <row r="193" spans="1:10" ht="22.5" customHeight="1">
      <c r="A193" s="99"/>
      <c r="B193" s="99"/>
      <c r="C193" s="95"/>
      <c r="D193" s="95"/>
      <c r="E193" s="95"/>
      <c r="F193" s="95"/>
      <c r="G193" s="95"/>
      <c r="H193" s="95"/>
      <c r="I193" s="95"/>
      <c r="J193" s="39" t="s">
        <v>2</v>
      </c>
    </row>
    <row r="194" spans="1:10" ht="22.5" customHeight="1">
      <c r="C194" s="53"/>
      <c r="D194" s="177" t="s">
        <v>3</v>
      </c>
      <c r="E194" s="177"/>
      <c r="F194" s="177"/>
      <c r="G194" s="63"/>
      <c r="H194" s="177" t="s">
        <v>4</v>
      </c>
      <c r="I194" s="177"/>
      <c r="J194" s="177"/>
    </row>
    <row r="195" spans="1:10" ht="22.5" customHeight="1">
      <c r="C195" s="53"/>
      <c r="D195" s="178" t="s">
        <v>313</v>
      </c>
      <c r="E195" s="178"/>
      <c r="F195" s="178"/>
      <c r="G195"/>
      <c r="H195" s="178" t="s">
        <v>313</v>
      </c>
      <c r="I195" s="178"/>
      <c r="J195" s="178"/>
    </row>
    <row r="196" spans="1:10" ht="22.5" customHeight="1">
      <c r="C196" s="53"/>
      <c r="D196" s="179" t="s">
        <v>312</v>
      </c>
      <c r="E196" s="179"/>
      <c r="F196" s="179"/>
      <c r="G196" s="115"/>
      <c r="H196" s="179" t="s">
        <v>312</v>
      </c>
      <c r="I196" s="179"/>
      <c r="J196" s="179"/>
    </row>
    <row r="197" spans="1:10" ht="22.5" customHeight="1">
      <c r="C197" s="86"/>
      <c r="D197" s="87">
        <v>2567</v>
      </c>
      <c r="E197" s="86"/>
      <c r="F197" s="87">
        <v>2566</v>
      </c>
      <c r="G197" s="59"/>
      <c r="H197" s="87">
        <v>2567</v>
      </c>
      <c r="I197" s="86"/>
      <c r="J197" s="87">
        <v>2566</v>
      </c>
    </row>
    <row r="198" spans="1:10" ht="22.5" customHeight="1">
      <c r="A198" s="72" t="s">
        <v>134</v>
      </c>
      <c r="D198" s="131"/>
      <c r="F198" s="131"/>
      <c r="H198" s="4"/>
      <c r="J198" s="4"/>
    </row>
    <row r="199" spans="1:10" ht="22.5" customHeight="1">
      <c r="A199" s="58" t="s">
        <v>116</v>
      </c>
      <c r="D199" s="131">
        <v>5272502</v>
      </c>
      <c r="F199" s="131">
        <v>-13160978</v>
      </c>
      <c r="H199" s="4">
        <v>5870046</v>
      </c>
      <c r="J199" s="4">
        <v>2776562</v>
      </c>
    </row>
    <row r="200" spans="1:10" ht="22.5" customHeight="1">
      <c r="A200" s="58" t="s">
        <v>117</v>
      </c>
      <c r="D200" s="131">
        <v>500113</v>
      </c>
      <c r="F200" s="131">
        <v>1403388</v>
      </c>
      <c r="H200" s="5">
        <v>0</v>
      </c>
      <c r="J200" s="5">
        <v>0</v>
      </c>
    </row>
    <row r="201" spans="1:10" ht="22.5" customHeight="1" thickBot="1">
      <c r="A201" s="72" t="s">
        <v>133</v>
      </c>
      <c r="D201" s="128">
        <f>SUM(D199:D200)</f>
        <v>5772615</v>
      </c>
      <c r="E201" s="46"/>
      <c r="F201" s="128">
        <f>SUM(F199:F200)</f>
        <v>-11757590</v>
      </c>
      <c r="G201" s="46"/>
      <c r="H201" s="128">
        <f>SUM(H199:H200)</f>
        <v>5870046</v>
      </c>
      <c r="I201" s="46"/>
      <c r="J201" s="128">
        <f>SUM(J199:J200)</f>
        <v>2776562</v>
      </c>
    </row>
    <row r="202" spans="1:10" ht="23.25" customHeight="1" thickTop="1"/>
  </sheetData>
  <mergeCells count="65">
    <mergeCell ref="D4:F4"/>
    <mergeCell ref="H4:J4"/>
    <mergeCell ref="D5:F5"/>
    <mergeCell ref="H5:J5"/>
    <mergeCell ref="D6:F6"/>
    <mergeCell ref="H6:J6"/>
    <mergeCell ref="H50:J50"/>
    <mergeCell ref="A16:B16"/>
    <mergeCell ref="A28:B28"/>
    <mergeCell ref="H35:J35"/>
    <mergeCell ref="H36:J36"/>
    <mergeCell ref="D38:F38"/>
    <mergeCell ref="H38:J38"/>
    <mergeCell ref="D39:F39"/>
    <mergeCell ref="H39:J39"/>
    <mergeCell ref="D40:F40"/>
    <mergeCell ref="H40:J40"/>
    <mergeCell ref="H49:J49"/>
    <mergeCell ref="D52:F52"/>
    <mergeCell ref="H52:J52"/>
    <mergeCell ref="D53:F53"/>
    <mergeCell ref="H53:J53"/>
    <mergeCell ref="D54:F54"/>
    <mergeCell ref="H54:J54"/>
    <mergeCell ref="H90:J90"/>
    <mergeCell ref="H91:J91"/>
    <mergeCell ref="D93:F93"/>
    <mergeCell ref="H93:J93"/>
    <mergeCell ref="D94:F94"/>
    <mergeCell ref="H94:J94"/>
    <mergeCell ref="A117:B117"/>
    <mergeCell ref="H137:J137"/>
    <mergeCell ref="D95:F95"/>
    <mergeCell ref="H95:J95"/>
    <mergeCell ref="H102:J102"/>
    <mergeCell ref="H103:J103"/>
    <mergeCell ref="D105:F105"/>
    <mergeCell ref="H105:J105"/>
    <mergeCell ref="D142:F142"/>
    <mergeCell ref="H142:J142"/>
    <mergeCell ref="D106:F106"/>
    <mergeCell ref="H106:J106"/>
    <mergeCell ref="D107:F107"/>
    <mergeCell ref="H107:J107"/>
    <mergeCell ref="H138:J138"/>
    <mergeCell ref="D140:F140"/>
    <mergeCell ref="H140:J140"/>
    <mergeCell ref="D141:F141"/>
    <mergeCell ref="H141:J141"/>
    <mergeCell ref="H151:J151"/>
    <mergeCell ref="H152:J152"/>
    <mergeCell ref="D154:F154"/>
    <mergeCell ref="H154:J154"/>
    <mergeCell ref="D155:F155"/>
    <mergeCell ref="H155:J155"/>
    <mergeCell ref="D195:F195"/>
    <mergeCell ref="H195:J195"/>
    <mergeCell ref="D196:F196"/>
    <mergeCell ref="H196:J196"/>
    <mergeCell ref="D156:F156"/>
    <mergeCell ref="H156:J156"/>
    <mergeCell ref="H191:J191"/>
    <mergeCell ref="H192:J192"/>
    <mergeCell ref="D194:F194"/>
    <mergeCell ref="H194:J194"/>
  </mergeCells>
  <pageMargins left="0.73" right="0.8" top="0.48" bottom="0.5" header="0.5" footer="0.5"/>
  <pageSetup paperSize="9" scale="84" firstPageNumber="7" fitToHeight="0" orientation="portrait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  <rowBreaks count="7" manualBreakCount="7">
    <brk id="34" max="8" man="1"/>
    <brk id="48" max="8" man="1"/>
    <brk id="89" max="8" man="1"/>
    <brk id="101" max="8" man="1"/>
    <brk id="136" max="8" man="1"/>
    <brk id="150" max="9" man="1"/>
    <brk id="190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53B38-580B-413B-82CB-191331C5E17A}">
  <sheetPr>
    <pageSetUpPr fitToPage="1"/>
  </sheetPr>
  <dimension ref="A1:AN40"/>
  <sheetViews>
    <sheetView zoomScaleNormal="100" zoomScaleSheetLayoutView="85" workbookViewId="0"/>
  </sheetViews>
  <sheetFormatPr defaultColWidth="9" defaultRowHeight="21.4" customHeight="1"/>
  <cols>
    <col min="1" max="1" width="65.69921875" customWidth="1"/>
    <col min="2" max="2" width="9.69921875" customWidth="1"/>
    <col min="3" max="3" width="0.8984375" customWidth="1"/>
    <col min="4" max="4" width="11" customWidth="1"/>
    <col min="5" max="5" width="0.8984375" customWidth="1"/>
    <col min="6" max="6" width="14" customWidth="1"/>
    <col min="7" max="7" width="0.8984375" customWidth="1"/>
    <col min="8" max="8" width="16.09765625" customWidth="1"/>
    <col min="9" max="9" width="0.8984375" customWidth="1"/>
    <col min="10" max="10" width="13.09765625" customWidth="1"/>
    <col min="11" max="11" width="0.8984375" customWidth="1"/>
    <col min="12" max="12" width="13" customWidth="1"/>
    <col min="13" max="13" width="0.8984375" customWidth="1"/>
    <col min="14" max="14" width="12.09765625" customWidth="1"/>
    <col min="15" max="15" width="0.8984375" customWidth="1"/>
    <col min="16" max="16" width="12.09765625" customWidth="1"/>
    <col min="17" max="17" width="0.8984375" customWidth="1"/>
    <col min="18" max="18" width="13.59765625" bestFit="1" customWidth="1"/>
    <col min="19" max="19" width="0.8984375" customWidth="1"/>
    <col min="20" max="20" width="13.296875" bestFit="1" customWidth="1"/>
    <col min="21" max="21" width="0.8984375" customWidth="1"/>
    <col min="22" max="22" width="13.09765625" customWidth="1"/>
    <col min="23" max="23" width="0.8984375" customWidth="1"/>
    <col min="24" max="24" width="12.3984375" bestFit="1" customWidth="1"/>
    <col min="25" max="25" width="0.8984375" customWidth="1"/>
    <col min="26" max="26" width="12.69921875" customWidth="1"/>
    <col min="27" max="27" width="0.8984375" customWidth="1"/>
    <col min="28" max="28" width="15.8984375" customWidth="1"/>
    <col min="29" max="29" width="0.8984375" customWidth="1"/>
    <col min="30" max="30" width="16.09765625" bestFit="1" customWidth="1"/>
    <col min="31" max="31" width="0.8984375" customWidth="1"/>
    <col min="32" max="32" width="13.69921875" customWidth="1"/>
    <col min="33" max="33" width="0.8984375" customWidth="1"/>
    <col min="34" max="34" width="15.09765625" customWidth="1"/>
    <col min="35" max="35" width="0.8984375" customWidth="1"/>
    <col min="36" max="36" width="14" customWidth="1"/>
    <col min="37" max="37" width="0.8984375" customWidth="1"/>
    <col min="38" max="38" width="13.69921875" customWidth="1"/>
    <col min="39" max="39" width="0.8984375" customWidth="1"/>
    <col min="40" max="40" width="16" style="114" customWidth="1"/>
  </cols>
  <sheetData>
    <row r="1" spans="1:40" ht="22.5" customHeight="1">
      <c r="A1" s="69" t="s">
        <v>0</v>
      </c>
      <c r="B1" s="107"/>
      <c r="C1" s="107"/>
      <c r="D1" s="95"/>
      <c r="E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U1" s="108"/>
      <c r="X1" s="108"/>
      <c r="Y1" s="108"/>
      <c r="Z1" s="108"/>
      <c r="AA1" s="108"/>
      <c r="AC1" s="108"/>
      <c r="AD1" s="108"/>
      <c r="AE1" s="108"/>
      <c r="AN1"/>
    </row>
    <row r="2" spans="1:40" ht="22.5" customHeight="1">
      <c r="A2" s="69" t="s">
        <v>135</v>
      </c>
      <c r="B2" s="107"/>
      <c r="C2" s="107"/>
      <c r="D2" s="95"/>
      <c r="E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U2" s="107"/>
      <c r="X2" s="107"/>
      <c r="Y2" s="107"/>
      <c r="Z2" s="107"/>
      <c r="AA2" s="107"/>
      <c r="AC2" s="107"/>
      <c r="AD2" s="107"/>
      <c r="AE2" s="107"/>
      <c r="AN2"/>
    </row>
    <row r="3" spans="1:40" ht="22.5" customHeight="1">
      <c r="A3" s="69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N3" s="147" t="s">
        <v>2</v>
      </c>
    </row>
    <row r="4" spans="1:40" ht="22.5" customHeight="1">
      <c r="A4" s="69"/>
      <c r="B4" s="106"/>
      <c r="C4" s="106"/>
      <c r="D4" s="177" t="s">
        <v>3</v>
      </c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</row>
    <row r="5" spans="1:40" ht="22.5" customHeight="1">
      <c r="A5" s="72"/>
      <c r="B5" s="106"/>
      <c r="C5" s="106"/>
      <c r="D5" s="46"/>
      <c r="E5" s="46"/>
      <c r="F5" s="46"/>
      <c r="G5" s="46"/>
      <c r="H5" s="115"/>
      <c r="I5" s="46"/>
      <c r="J5" s="46"/>
      <c r="K5" s="46"/>
      <c r="L5" s="46"/>
      <c r="M5" s="46"/>
      <c r="N5" s="46"/>
      <c r="O5" s="46"/>
      <c r="P5" s="46"/>
      <c r="Q5" s="46"/>
      <c r="R5" s="46"/>
      <c r="U5" s="46"/>
      <c r="V5" s="46"/>
      <c r="W5" s="46"/>
      <c r="X5" s="182" t="s">
        <v>88</v>
      </c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46"/>
      <c r="AJ5" s="46"/>
      <c r="AK5" s="46"/>
      <c r="AL5" s="46"/>
      <c r="AN5" s="46"/>
    </row>
    <row r="6" spans="1:40" ht="22.5" customHeight="1">
      <c r="A6" s="72"/>
      <c r="B6" s="106"/>
      <c r="C6" s="106"/>
      <c r="D6" s="46"/>
      <c r="E6" s="46"/>
      <c r="F6" s="46"/>
      <c r="G6" s="46"/>
      <c r="H6" s="115" t="s">
        <v>136</v>
      </c>
      <c r="I6" s="46"/>
      <c r="J6" s="46"/>
      <c r="K6" s="46"/>
      <c r="L6" s="46"/>
      <c r="M6" s="46"/>
      <c r="N6" s="46"/>
      <c r="O6" s="46"/>
      <c r="P6" s="46"/>
      <c r="Q6" s="46"/>
      <c r="R6" s="46"/>
      <c r="U6" s="46"/>
      <c r="V6" s="46"/>
      <c r="W6" s="46"/>
      <c r="X6" s="115"/>
      <c r="Y6" s="115"/>
      <c r="Z6" s="115"/>
      <c r="AA6" s="115"/>
      <c r="AB6" s="115" t="s">
        <v>137</v>
      </c>
      <c r="AC6" s="115"/>
      <c r="AD6" s="115"/>
      <c r="AE6" s="115"/>
      <c r="AF6" s="115"/>
      <c r="AG6" s="115"/>
      <c r="AH6" s="115"/>
      <c r="AI6" s="46"/>
      <c r="AJ6" s="46"/>
      <c r="AK6" s="46"/>
      <c r="AL6" s="46"/>
      <c r="AN6" s="46"/>
    </row>
    <row r="7" spans="1:40" ht="22.5" customHeight="1">
      <c r="A7" s="73"/>
      <c r="B7" s="106"/>
      <c r="C7" s="106"/>
      <c r="D7" s="59"/>
      <c r="E7" s="60"/>
      <c r="F7" s="54"/>
      <c r="G7" s="54"/>
      <c r="H7" s="54" t="s">
        <v>138</v>
      </c>
      <c r="I7" s="54"/>
      <c r="J7" s="115"/>
      <c r="K7" s="54"/>
      <c r="L7" s="54"/>
      <c r="M7" s="54"/>
      <c r="N7" s="54"/>
      <c r="O7" s="54"/>
      <c r="P7" s="54"/>
      <c r="Q7" s="54"/>
      <c r="R7" s="54"/>
      <c r="U7" s="54"/>
      <c r="V7" s="55"/>
      <c r="W7" s="54"/>
      <c r="X7" s="55"/>
      <c r="Y7" s="54"/>
      <c r="Z7" s="54" t="s">
        <v>137</v>
      </c>
      <c r="AA7" s="54"/>
      <c r="AB7" s="115" t="s">
        <v>143</v>
      </c>
      <c r="AC7" s="54"/>
      <c r="AD7" s="54" t="s">
        <v>140</v>
      </c>
      <c r="AE7" s="54"/>
      <c r="AF7" s="54"/>
      <c r="AG7" s="54"/>
      <c r="AH7" s="59"/>
      <c r="AI7" s="60"/>
      <c r="AJ7" s="55"/>
      <c r="AK7" s="55"/>
      <c r="AL7" s="54"/>
      <c r="AN7" s="74"/>
    </row>
    <row r="8" spans="1:40" ht="22.5" customHeight="1">
      <c r="A8" s="73"/>
      <c r="B8" s="106"/>
      <c r="C8" s="106"/>
      <c r="D8" s="59"/>
      <c r="E8" s="60"/>
      <c r="F8" s="54"/>
      <c r="G8" s="54"/>
      <c r="H8" t="s">
        <v>141</v>
      </c>
      <c r="I8" s="54"/>
      <c r="J8" s="115" t="s">
        <v>142</v>
      </c>
      <c r="K8" s="54"/>
      <c r="L8" s="54"/>
      <c r="M8" s="54"/>
      <c r="N8" s="54"/>
      <c r="O8" s="54"/>
      <c r="P8" s="54"/>
      <c r="Q8" s="54"/>
      <c r="R8" s="54"/>
      <c r="U8" s="54"/>
      <c r="V8" s="55"/>
      <c r="W8" s="54"/>
      <c r="Y8" s="54"/>
      <c r="Z8" s="54" t="s">
        <v>143</v>
      </c>
      <c r="AA8" s="54"/>
      <c r="AB8" s="54" t="s">
        <v>277</v>
      </c>
      <c r="AC8" s="54"/>
      <c r="AD8" s="54" t="s">
        <v>145</v>
      </c>
      <c r="AE8" s="54"/>
      <c r="AF8" s="54"/>
      <c r="AG8" s="54"/>
      <c r="AH8" s="59"/>
      <c r="AI8" s="60"/>
      <c r="AJ8" s="55"/>
      <c r="AK8" s="55"/>
      <c r="AL8" s="54"/>
      <c r="AN8" s="74"/>
    </row>
    <row r="9" spans="1:40" ht="22.5" customHeight="1">
      <c r="A9" s="73"/>
      <c r="B9" s="53"/>
      <c r="C9" s="53"/>
      <c r="D9" s="59"/>
      <c r="E9" s="60"/>
      <c r="F9" s="54"/>
      <c r="G9" s="54"/>
      <c r="H9" s="54" t="s">
        <v>146</v>
      </c>
      <c r="I9" s="54"/>
      <c r="J9" s="115" t="s">
        <v>147</v>
      </c>
      <c r="K9" s="54"/>
      <c r="L9" s="54"/>
      <c r="M9" s="54"/>
      <c r="N9" s="54"/>
      <c r="O9" s="54"/>
      <c r="P9" s="54"/>
      <c r="Q9" s="54"/>
      <c r="R9" s="54"/>
      <c r="U9" s="54"/>
      <c r="V9" s="55"/>
      <c r="W9" s="54"/>
      <c r="X9" s="55" t="s">
        <v>137</v>
      </c>
      <c r="Y9" s="54"/>
      <c r="Z9" s="54" t="s">
        <v>139</v>
      </c>
      <c r="AA9" s="54"/>
      <c r="AB9" s="54" t="s">
        <v>148</v>
      </c>
      <c r="AC9" s="54"/>
      <c r="AD9" s="54" t="s">
        <v>299</v>
      </c>
      <c r="AE9" s="54"/>
      <c r="AF9" s="54" t="s">
        <v>149</v>
      </c>
      <c r="AG9" s="54"/>
      <c r="AH9" s="59" t="s">
        <v>150</v>
      </c>
      <c r="AI9" s="60"/>
      <c r="AJ9" s="55"/>
      <c r="AK9" s="55"/>
      <c r="AL9" s="54"/>
      <c r="AN9" s="74"/>
    </row>
    <row r="10" spans="1:40" ht="22.5" customHeight="1">
      <c r="A10" s="73"/>
      <c r="B10" s="106"/>
      <c r="C10" s="106"/>
      <c r="D10" s="59" t="s">
        <v>151</v>
      </c>
      <c r="E10" s="60"/>
      <c r="F10" s="54"/>
      <c r="G10" s="54"/>
      <c r="H10" s="54" t="s">
        <v>152</v>
      </c>
      <c r="I10" s="54"/>
      <c r="J10" s="115" t="s">
        <v>153</v>
      </c>
      <c r="K10" s="54"/>
      <c r="L10" s="54"/>
      <c r="M10" s="54"/>
      <c r="N10" s="54"/>
      <c r="O10" s="54"/>
      <c r="P10" s="54" t="s">
        <v>308</v>
      </c>
      <c r="Q10" s="54"/>
      <c r="R10" s="59" t="s">
        <v>82</v>
      </c>
      <c r="U10" s="54"/>
      <c r="V10" s="56" t="s">
        <v>154</v>
      </c>
      <c r="W10" s="54"/>
      <c r="X10" s="55" t="s">
        <v>139</v>
      </c>
      <c r="Y10" s="54"/>
      <c r="Z10" s="55" t="s">
        <v>144</v>
      </c>
      <c r="AA10" s="54"/>
      <c r="AB10" s="54" t="s">
        <v>155</v>
      </c>
      <c r="AC10" s="54"/>
      <c r="AD10" s="56" t="s">
        <v>300</v>
      </c>
      <c r="AE10" s="54"/>
      <c r="AF10" s="54" t="s">
        <v>156</v>
      </c>
      <c r="AG10" s="54"/>
      <c r="AH10" s="59" t="s">
        <v>157</v>
      </c>
      <c r="AI10" s="60"/>
      <c r="AJ10" s="55"/>
      <c r="AK10" s="55"/>
      <c r="AL10" s="54" t="s">
        <v>146</v>
      </c>
      <c r="AN10" s="74"/>
    </row>
    <row r="11" spans="1:40" ht="22.5" customHeight="1">
      <c r="A11" s="73"/>
      <c r="B11" s="106"/>
      <c r="C11" s="106"/>
      <c r="D11" s="54" t="s">
        <v>158</v>
      </c>
      <c r="E11" s="54"/>
      <c r="F11" s="54" t="s">
        <v>159</v>
      </c>
      <c r="G11" s="54"/>
      <c r="H11" s="54" t="s">
        <v>160</v>
      </c>
      <c r="I11" s="54"/>
      <c r="J11" s="54" t="s">
        <v>161</v>
      </c>
      <c r="K11" s="54"/>
      <c r="L11" s="54"/>
      <c r="M11" s="54"/>
      <c r="N11" s="54" t="s">
        <v>162</v>
      </c>
      <c r="O11" s="54"/>
      <c r="P11" s="54" t="s">
        <v>163</v>
      </c>
      <c r="Q11" s="54"/>
      <c r="R11" s="54" t="s">
        <v>164</v>
      </c>
      <c r="T11" s="54" t="s">
        <v>163</v>
      </c>
      <c r="U11" s="54"/>
      <c r="V11" s="56" t="s">
        <v>165</v>
      </c>
      <c r="W11" s="54"/>
      <c r="X11" s="56" t="s">
        <v>166</v>
      </c>
      <c r="Y11" s="54"/>
      <c r="Z11" s="56" t="s">
        <v>167</v>
      </c>
      <c r="AA11" s="54"/>
      <c r="AB11" s="54" t="s">
        <v>168</v>
      </c>
      <c r="AC11" s="54"/>
      <c r="AD11" s="56" t="s">
        <v>169</v>
      </c>
      <c r="AE11" s="54"/>
      <c r="AF11" s="54" t="s">
        <v>170</v>
      </c>
      <c r="AG11" s="54"/>
      <c r="AH11" s="54" t="s">
        <v>171</v>
      </c>
      <c r="AI11" s="54"/>
      <c r="AJ11" s="55" t="s">
        <v>172</v>
      </c>
      <c r="AK11" s="55"/>
      <c r="AL11" s="54" t="s">
        <v>173</v>
      </c>
      <c r="AN11" s="54" t="s">
        <v>174</v>
      </c>
    </row>
    <row r="12" spans="1:40" ht="22.5" customHeight="1">
      <c r="A12" s="44"/>
      <c r="B12" s="53"/>
      <c r="C12" s="106"/>
      <c r="D12" s="61" t="s">
        <v>175</v>
      </c>
      <c r="E12" s="54"/>
      <c r="F12" s="61" t="s">
        <v>176</v>
      </c>
      <c r="G12" s="54"/>
      <c r="H12" s="61" t="s">
        <v>177</v>
      </c>
      <c r="I12" s="54"/>
      <c r="J12" s="61" t="s">
        <v>178</v>
      </c>
      <c r="K12" s="54"/>
      <c r="L12" s="57" t="s">
        <v>81</v>
      </c>
      <c r="M12" s="54"/>
      <c r="N12" s="61" t="s">
        <v>179</v>
      </c>
      <c r="O12" s="54"/>
      <c r="P12" s="61" t="s">
        <v>180</v>
      </c>
      <c r="Q12" s="54"/>
      <c r="R12" s="61" t="s">
        <v>181</v>
      </c>
      <c r="T12" s="61" t="s">
        <v>180</v>
      </c>
      <c r="U12" s="54"/>
      <c r="V12" s="75" t="s">
        <v>182</v>
      </c>
      <c r="W12" s="54"/>
      <c r="X12" s="75" t="s">
        <v>183</v>
      </c>
      <c r="Y12" s="54"/>
      <c r="Z12" s="57" t="s">
        <v>184</v>
      </c>
      <c r="AA12" s="54"/>
      <c r="AB12" s="61" t="s">
        <v>185</v>
      </c>
      <c r="AC12" s="54"/>
      <c r="AD12" s="57" t="s">
        <v>186</v>
      </c>
      <c r="AE12" s="54"/>
      <c r="AF12" s="61" t="s">
        <v>187</v>
      </c>
      <c r="AG12" s="54"/>
      <c r="AH12" s="61" t="s">
        <v>70</v>
      </c>
      <c r="AI12" s="54"/>
      <c r="AJ12" s="57" t="s">
        <v>188</v>
      </c>
      <c r="AK12" s="55"/>
      <c r="AL12" s="61" t="s">
        <v>189</v>
      </c>
      <c r="AN12" s="61" t="s">
        <v>190</v>
      </c>
    </row>
    <row r="13" spans="1:40" ht="22.5" customHeight="1">
      <c r="A13" s="44"/>
      <c r="B13" s="68"/>
      <c r="C13" s="68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N13" s="148"/>
    </row>
    <row r="14" spans="1:40" ht="22.5" customHeight="1">
      <c r="A14" s="45" t="s">
        <v>321</v>
      </c>
      <c r="B14" s="68"/>
      <c r="C14" s="6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N14" s="149"/>
    </row>
    <row r="15" spans="1:40" ht="22.5" customHeight="1">
      <c r="A15" s="45" t="s">
        <v>191</v>
      </c>
      <c r="B15" s="106"/>
      <c r="C15" s="106"/>
      <c r="D15" s="14">
        <v>8611242</v>
      </c>
      <c r="E15" s="12"/>
      <c r="F15" s="14">
        <v>57298909</v>
      </c>
      <c r="G15" s="14"/>
      <c r="H15" s="14">
        <v>4500040</v>
      </c>
      <c r="I15" s="12"/>
      <c r="J15" s="14">
        <v>-9917</v>
      </c>
      <c r="K15" s="12"/>
      <c r="L15" s="14">
        <v>3548471</v>
      </c>
      <c r="M15" s="12"/>
      <c r="N15" s="14">
        <v>929166</v>
      </c>
      <c r="O15" s="12"/>
      <c r="P15" s="14">
        <v>7062578</v>
      </c>
      <c r="Q15" s="12"/>
      <c r="R15" s="14">
        <v>129862129</v>
      </c>
      <c r="S15" s="46"/>
      <c r="T15" s="14">
        <v>-11150227</v>
      </c>
      <c r="U15" s="12"/>
      <c r="V15" s="14">
        <v>15000000</v>
      </c>
      <c r="W15" s="47"/>
      <c r="X15" s="14">
        <v>54385118</v>
      </c>
      <c r="Y15" s="12"/>
      <c r="Z15" s="14">
        <v>2865384</v>
      </c>
      <c r="AA15" s="7"/>
      <c r="AB15" s="14">
        <v>99289</v>
      </c>
      <c r="AC15" s="7"/>
      <c r="AD15" s="14">
        <v>5755847</v>
      </c>
      <c r="AE15" s="7"/>
      <c r="AF15" s="14">
        <v>-22705384</v>
      </c>
      <c r="AG15" s="12"/>
      <c r="AH15" s="14">
        <f>SUM(X15:AF15)</f>
        <v>40400254</v>
      </c>
      <c r="AI15" s="12"/>
      <c r="AJ15" s="14">
        <f>SUM(D15:V15,AH15)</f>
        <v>256052645</v>
      </c>
      <c r="AK15" s="47"/>
      <c r="AL15" s="14">
        <v>43790900</v>
      </c>
      <c r="AM15" s="46"/>
      <c r="AN15" s="14">
        <f>SUM(AJ15:AL15)</f>
        <v>299843545</v>
      </c>
    </row>
    <row r="16" spans="1:40" ht="22.5" customHeight="1">
      <c r="A16" s="46" t="s">
        <v>192</v>
      </c>
      <c r="B16" s="53"/>
      <c r="C16" s="5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46"/>
      <c r="T16" s="46"/>
      <c r="U16" s="93"/>
      <c r="V16" s="150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150"/>
      <c r="AK16" s="93"/>
      <c r="AL16" s="93"/>
      <c r="AM16" s="46"/>
      <c r="AN16" s="151"/>
    </row>
    <row r="17" spans="1:40" ht="22.5" customHeight="1">
      <c r="A17" s="65" t="s">
        <v>193</v>
      </c>
      <c r="B17" s="53"/>
      <c r="C17" s="5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46"/>
      <c r="T17" s="46"/>
      <c r="U17" s="93"/>
      <c r="V17" s="150"/>
      <c r="W17" s="93"/>
      <c r="X17" s="40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150"/>
      <c r="AK17" s="93"/>
      <c r="AL17" s="93"/>
      <c r="AM17" s="46"/>
      <c r="AN17" s="151"/>
    </row>
    <row r="18" spans="1:40" ht="22.5" customHeight="1">
      <c r="A18" s="44" t="s">
        <v>278</v>
      </c>
      <c r="B18" s="53"/>
      <c r="C18" s="53"/>
      <c r="D18" s="23">
        <v>0</v>
      </c>
      <c r="E18" s="23"/>
      <c r="F18" s="23">
        <v>0</v>
      </c>
      <c r="G18" s="23"/>
      <c r="H18" s="23">
        <v>0</v>
      </c>
      <c r="I18" s="23"/>
      <c r="J18" s="23">
        <v>0</v>
      </c>
      <c r="K18" s="23"/>
      <c r="L18" s="23">
        <v>0</v>
      </c>
      <c r="M18" s="23"/>
      <c r="N18" s="23">
        <v>0</v>
      </c>
      <c r="O18" s="90"/>
      <c r="P18" s="23">
        <v>0</v>
      </c>
      <c r="Q18" s="90"/>
      <c r="R18" s="90">
        <v>-2762303</v>
      </c>
      <c r="T18" s="23">
        <v>0</v>
      </c>
      <c r="U18" s="90"/>
      <c r="V18" s="23">
        <v>0</v>
      </c>
      <c r="W18" s="90"/>
      <c r="X18" s="23">
        <v>0</v>
      </c>
      <c r="Y18" s="90"/>
      <c r="Z18" s="23">
        <v>0</v>
      </c>
      <c r="AA18" s="90"/>
      <c r="AB18" s="23">
        <v>0</v>
      </c>
      <c r="AC18" s="90"/>
      <c r="AD18" s="23">
        <v>0</v>
      </c>
      <c r="AE18" s="90"/>
      <c r="AF18" s="23">
        <v>0</v>
      </c>
      <c r="AG18" s="90"/>
      <c r="AH18" s="23">
        <f>SUM(X18:AF18)</f>
        <v>0</v>
      </c>
      <c r="AI18" s="90"/>
      <c r="AJ18" s="6">
        <f t="shared" ref="AJ18:AJ19" si="0">SUM(D18:V18,AH18)</f>
        <v>-2762303</v>
      </c>
      <c r="AK18" s="90"/>
      <c r="AL18" s="90">
        <v>-755041</v>
      </c>
      <c r="AN18" s="152">
        <f>SUM(AJ18:AL18)</f>
        <v>-3517344</v>
      </c>
    </row>
    <row r="19" spans="1:40" ht="22.5" customHeight="1">
      <c r="A19" s="44" t="s">
        <v>194</v>
      </c>
      <c r="B19" s="53"/>
      <c r="C19" s="106"/>
      <c r="D19" s="10">
        <v>0</v>
      </c>
      <c r="E19" s="9"/>
      <c r="F19" s="10">
        <v>0</v>
      </c>
      <c r="G19" s="6"/>
      <c r="H19" s="10">
        <v>0</v>
      </c>
      <c r="I19" s="9"/>
      <c r="J19" s="10">
        <v>0</v>
      </c>
      <c r="K19" s="9"/>
      <c r="L19" s="10">
        <v>0</v>
      </c>
      <c r="M19" s="9"/>
      <c r="N19" s="10">
        <v>0</v>
      </c>
      <c r="O19" s="9"/>
      <c r="P19" s="10">
        <v>2692197</v>
      </c>
      <c r="Q19" s="9"/>
      <c r="R19" s="10">
        <v>-2692197</v>
      </c>
      <c r="S19" s="46"/>
      <c r="T19" s="10">
        <v>-2692197</v>
      </c>
      <c r="U19" s="77"/>
      <c r="V19" s="10">
        <v>0</v>
      </c>
      <c r="W19" s="77"/>
      <c r="X19" s="10">
        <v>0</v>
      </c>
      <c r="Y19" s="9"/>
      <c r="Z19" s="10">
        <v>0</v>
      </c>
      <c r="AA19" s="78"/>
      <c r="AB19" s="10">
        <v>0</v>
      </c>
      <c r="AC19" s="78"/>
      <c r="AD19" s="10">
        <v>0</v>
      </c>
      <c r="AE19" s="78"/>
      <c r="AF19" s="10">
        <v>0</v>
      </c>
      <c r="AG19" s="77"/>
      <c r="AH19" s="15">
        <f>SUM(X19:AF19)</f>
        <v>0</v>
      </c>
      <c r="AI19" s="77"/>
      <c r="AJ19" s="15">
        <f t="shared" si="0"/>
        <v>-2692197</v>
      </c>
      <c r="AK19" s="6"/>
      <c r="AL19" s="10">
        <v>0</v>
      </c>
      <c r="AN19" s="10">
        <f>SUM(AJ19:AL19)</f>
        <v>-2692197</v>
      </c>
    </row>
    <row r="20" spans="1:40" ht="22.5" customHeight="1">
      <c r="A20" s="65" t="s">
        <v>195</v>
      </c>
      <c r="D20" s="13">
        <f>SUM(D18:D19)</f>
        <v>0</v>
      </c>
      <c r="E20" s="11"/>
      <c r="F20" s="13">
        <f>SUM(F18:F19)</f>
        <v>0</v>
      </c>
      <c r="G20" s="40"/>
      <c r="H20" s="13">
        <f>SUM(H18:H19)</f>
        <v>0</v>
      </c>
      <c r="I20" s="11"/>
      <c r="J20" s="13">
        <f>SUM(J18:J19)</f>
        <v>0</v>
      </c>
      <c r="K20" s="11"/>
      <c r="L20" s="13">
        <f>SUM(L18:L19)</f>
        <v>0</v>
      </c>
      <c r="M20" s="12"/>
      <c r="N20" s="13">
        <f>SUM(N18:N19)</f>
        <v>0</v>
      </c>
      <c r="O20" s="11"/>
      <c r="P20" s="13">
        <f>SUM(P18:P19)</f>
        <v>2692197</v>
      </c>
      <c r="Q20" s="11"/>
      <c r="R20" s="13">
        <f>SUM(R18:R19)</f>
        <v>-5454500</v>
      </c>
      <c r="S20" s="46"/>
      <c r="T20" s="13">
        <f>SUM(T18:T19)</f>
        <v>-2692197</v>
      </c>
      <c r="U20" s="11"/>
      <c r="V20" s="13">
        <f>SUM(V18:V19)</f>
        <v>0</v>
      </c>
      <c r="W20" s="47"/>
      <c r="X20" s="13">
        <f>SUM(X18:X19)</f>
        <v>0</v>
      </c>
      <c r="Y20" s="11"/>
      <c r="Z20" s="13">
        <f>SUM(Z18:Z19)</f>
        <v>0</v>
      </c>
      <c r="AA20" s="41"/>
      <c r="AB20" s="13">
        <f>SUM(AB18:AB19)</f>
        <v>0</v>
      </c>
      <c r="AC20" s="41"/>
      <c r="AD20" s="13">
        <f>SUM(AD18:AD19)</f>
        <v>0</v>
      </c>
      <c r="AE20" s="41"/>
      <c r="AF20" s="13">
        <f>SUM(AF18:AF19)</f>
        <v>0</v>
      </c>
      <c r="AG20" s="11"/>
      <c r="AH20" s="13">
        <f>SUM(AH18:AH19)</f>
        <v>0</v>
      </c>
      <c r="AI20" s="11"/>
      <c r="AJ20" s="13">
        <f>SUM(AJ18:AJ19)</f>
        <v>-5454500</v>
      </c>
      <c r="AK20" s="47"/>
      <c r="AL20" s="13">
        <f>SUM(AL18:AL19)</f>
        <v>-755041</v>
      </c>
      <c r="AM20" s="46"/>
      <c r="AN20" s="13">
        <f>SUM(AN18:AN19)</f>
        <v>-6209541</v>
      </c>
    </row>
    <row r="21" spans="1:40" ht="22.5" customHeight="1">
      <c r="A21" s="66" t="s">
        <v>196</v>
      </c>
      <c r="D21" s="11"/>
      <c r="E21" s="11"/>
      <c r="F21" s="11"/>
      <c r="G21" s="11"/>
      <c r="H21" s="11"/>
      <c r="I21" s="11"/>
      <c r="J21" s="11"/>
      <c r="K21" s="11"/>
      <c r="L21" s="11"/>
      <c r="M21" s="12"/>
      <c r="N21" s="11"/>
      <c r="O21" s="11"/>
      <c r="P21" s="11"/>
      <c r="Q21" s="11"/>
      <c r="R21" s="11"/>
      <c r="S21" s="46"/>
      <c r="T21" s="46"/>
      <c r="U21" s="11"/>
      <c r="V21" s="11"/>
      <c r="W21" s="47"/>
      <c r="X21" s="11"/>
      <c r="Y21" s="11"/>
      <c r="Z21" s="11"/>
      <c r="AA21" s="41"/>
      <c r="AB21" s="11"/>
      <c r="AC21" s="41"/>
      <c r="AD21" s="11"/>
      <c r="AE21" s="41"/>
      <c r="AF21" s="11"/>
      <c r="AG21" s="11"/>
      <c r="AH21" s="11"/>
      <c r="AI21" s="11"/>
      <c r="AJ21" s="152"/>
      <c r="AK21" s="47"/>
      <c r="AL21" s="152"/>
      <c r="AM21" s="46"/>
      <c r="AN21" s="149"/>
    </row>
    <row r="22" spans="1:40" ht="22.5" customHeight="1">
      <c r="A22" s="44" t="s">
        <v>197</v>
      </c>
      <c r="D22" s="11"/>
      <c r="E22" s="11"/>
      <c r="F22" s="11"/>
      <c r="G22" s="11"/>
      <c r="H22" s="11"/>
      <c r="I22" s="11"/>
      <c r="J22" s="11"/>
      <c r="K22" s="11"/>
      <c r="L22" s="11"/>
      <c r="M22" s="12"/>
      <c r="N22" s="11"/>
      <c r="O22" s="11"/>
      <c r="P22" s="11"/>
      <c r="Q22" s="11"/>
      <c r="R22" s="11"/>
      <c r="S22" s="46"/>
      <c r="T22" s="46"/>
      <c r="U22" s="11"/>
      <c r="V22" s="11"/>
      <c r="W22" s="47"/>
      <c r="X22" s="11"/>
      <c r="Y22" s="11"/>
      <c r="Z22" s="11"/>
      <c r="AA22" s="41"/>
      <c r="AB22" s="11"/>
      <c r="AC22" s="41"/>
      <c r="AD22" s="11"/>
      <c r="AE22" s="41"/>
      <c r="AF22" s="11"/>
      <c r="AG22" s="11"/>
      <c r="AH22" s="11"/>
      <c r="AI22" s="11"/>
      <c r="AJ22" s="152"/>
      <c r="AK22" s="47"/>
      <c r="AL22" s="152"/>
      <c r="AM22" s="46"/>
      <c r="AN22" s="149"/>
    </row>
    <row r="23" spans="1:40" ht="22.5" customHeight="1">
      <c r="A23" s="44" t="s">
        <v>198</v>
      </c>
      <c r="B23" s="53"/>
      <c r="D23" s="23">
        <v>0</v>
      </c>
      <c r="E23" s="76"/>
      <c r="F23" s="23">
        <v>0</v>
      </c>
      <c r="G23" s="152"/>
      <c r="H23" s="29">
        <v>-59261</v>
      </c>
      <c r="I23" s="152"/>
      <c r="J23" s="23">
        <v>0</v>
      </c>
      <c r="K23" s="152"/>
      <c r="L23" s="23">
        <v>0</v>
      </c>
      <c r="M23" s="6"/>
      <c r="N23" s="152">
        <v>0</v>
      </c>
      <c r="O23" s="152"/>
      <c r="P23" s="152">
        <v>0</v>
      </c>
      <c r="Q23" s="152"/>
      <c r="R23" s="152">
        <v>-787</v>
      </c>
      <c r="S23" s="46"/>
      <c r="T23" s="23">
        <v>0</v>
      </c>
      <c r="U23" s="152"/>
      <c r="V23" s="152">
        <v>0</v>
      </c>
      <c r="W23" s="152"/>
      <c r="X23" s="23">
        <v>0</v>
      </c>
      <c r="Y23" s="152"/>
      <c r="Z23" s="23">
        <v>0</v>
      </c>
      <c r="AA23" s="152"/>
      <c r="AB23" s="23">
        <v>0</v>
      </c>
      <c r="AC23" s="152"/>
      <c r="AD23" s="23">
        <v>0</v>
      </c>
      <c r="AE23" s="152"/>
      <c r="AF23" s="152">
        <v>254</v>
      </c>
      <c r="AG23" s="152"/>
      <c r="AH23" s="23">
        <f>SUM(X23:AF23)</f>
        <v>254</v>
      </c>
      <c r="AI23" s="152"/>
      <c r="AJ23" s="6">
        <f t="shared" ref="AJ23:AJ27" si="1">SUM(D23:V23,AH23)</f>
        <v>-59794</v>
      </c>
      <c r="AK23" s="152"/>
      <c r="AL23" s="152">
        <v>59789</v>
      </c>
      <c r="AN23" s="152">
        <f>SUM(AJ23:AL23)</f>
        <v>-5</v>
      </c>
    </row>
    <row r="24" spans="1:40" ht="22.5" customHeight="1">
      <c r="A24" s="44" t="s">
        <v>199</v>
      </c>
      <c r="D24" s="23">
        <v>0</v>
      </c>
      <c r="E24" s="76"/>
      <c r="F24" s="23">
        <v>0</v>
      </c>
      <c r="G24" s="152"/>
      <c r="H24" s="152">
        <v>6408</v>
      </c>
      <c r="I24" s="152"/>
      <c r="J24" s="152">
        <v>0</v>
      </c>
      <c r="K24" s="152"/>
      <c r="L24" s="23">
        <v>-79</v>
      </c>
      <c r="M24" s="6"/>
      <c r="N24" s="152">
        <v>0</v>
      </c>
      <c r="O24" s="152"/>
      <c r="P24" s="152">
        <v>0</v>
      </c>
      <c r="Q24" s="152"/>
      <c r="R24" s="152">
        <v>-948786</v>
      </c>
      <c r="S24" s="46"/>
      <c r="T24" s="152">
        <v>0</v>
      </c>
      <c r="U24" s="152"/>
      <c r="V24" s="152">
        <v>0</v>
      </c>
      <c r="W24" s="152"/>
      <c r="X24" s="152">
        <v>0</v>
      </c>
      <c r="Y24" s="152"/>
      <c r="Z24" s="152">
        <v>0</v>
      </c>
      <c r="AA24" s="152"/>
      <c r="AB24" s="152">
        <v>0</v>
      </c>
      <c r="AC24" s="152"/>
      <c r="AD24" s="152">
        <v>0</v>
      </c>
      <c r="AE24" s="152"/>
      <c r="AF24" s="152">
        <v>0</v>
      </c>
      <c r="AG24" s="152"/>
      <c r="AH24" s="23">
        <f t="shared" ref="AH24:AH26" si="2">SUM(X24:AF24)</f>
        <v>0</v>
      </c>
      <c r="AI24" s="152"/>
      <c r="AJ24" s="6">
        <f t="shared" si="1"/>
        <v>-942457</v>
      </c>
      <c r="AK24" s="152"/>
      <c r="AL24" s="152">
        <v>0</v>
      </c>
      <c r="AN24" s="152">
        <f>SUM(AJ24:AL24)</f>
        <v>-942457</v>
      </c>
    </row>
    <row r="25" spans="1:40" ht="22.5" customHeight="1">
      <c r="A25" s="44" t="s">
        <v>200</v>
      </c>
      <c r="D25" s="23">
        <v>0</v>
      </c>
      <c r="E25" s="76"/>
      <c r="F25" s="23">
        <v>0</v>
      </c>
      <c r="G25" s="152"/>
      <c r="H25" s="23">
        <v>0</v>
      </c>
      <c r="I25" s="152"/>
      <c r="J25" s="23">
        <v>0</v>
      </c>
      <c r="K25" s="152"/>
      <c r="L25" s="23">
        <v>0</v>
      </c>
      <c r="M25" s="6"/>
      <c r="N25" s="23">
        <v>0</v>
      </c>
      <c r="O25" s="152"/>
      <c r="P25" s="23">
        <v>0</v>
      </c>
      <c r="Q25" s="152"/>
      <c r="R25" s="23">
        <v>0</v>
      </c>
      <c r="S25" s="46"/>
      <c r="T25" s="23">
        <v>0</v>
      </c>
      <c r="U25" s="152"/>
      <c r="V25" s="152">
        <v>0</v>
      </c>
      <c r="W25" s="152"/>
      <c r="X25" s="23">
        <v>0</v>
      </c>
      <c r="Y25" s="152"/>
      <c r="Z25" s="23">
        <v>0</v>
      </c>
      <c r="AA25" s="152"/>
      <c r="AB25" s="23">
        <v>0</v>
      </c>
      <c r="AC25" s="152"/>
      <c r="AD25" s="23">
        <v>0</v>
      </c>
      <c r="AE25" s="152"/>
      <c r="AF25" s="23">
        <v>0</v>
      </c>
      <c r="AG25" s="152"/>
      <c r="AH25" s="23">
        <f t="shared" si="2"/>
        <v>0</v>
      </c>
      <c r="AI25" s="152"/>
      <c r="AJ25" s="6">
        <f t="shared" si="1"/>
        <v>0</v>
      </c>
      <c r="AK25" s="152"/>
      <c r="AL25" s="152">
        <v>200680</v>
      </c>
      <c r="AN25" s="152">
        <f>SUM(AJ25:AL25)</f>
        <v>200680</v>
      </c>
    </row>
    <row r="26" spans="1:40" ht="22.5" customHeight="1">
      <c r="A26" s="44" t="s">
        <v>315</v>
      </c>
      <c r="D26" s="23">
        <v>0</v>
      </c>
      <c r="E26" s="76"/>
      <c r="F26" s="23">
        <v>0</v>
      </c>
      <c r="G26" s="152"/>
      <c r="H26" s="23">
        <v>0</v>
      </c>
      <c r="I26" s="152"/>
      <c r="J26" s="23">
        <v>0</v>
      </c>
      <c r="K26" s="152"/>
      <c r="L26" s="23">
        <v>0</v>
      </c>
      <c r="M26" s="6"/>
      <c r="N26" s="23">
        <v>0</v>
      </c>
      <c r="O26" s="152"/>
      <c r="P26" s="23">
        <v>0</v>
      </c>
      <c r="Q26" s="152"/>
      <c r="R26" s="23">
        <v>0</v>
      </c>
      <c r="S26" s="46"/>
      <c r="T26" s="23">
        <v>0</v>
      </c>
      <c r="U26" s="152"/>
      <c r="V26" s="23">
        <v>0</v>
      </c>
      <c r="W26" s="152"/>
      <c r="X26" s="23">
        <v>0</v>
      </c>
      <c r="Y26" s="152"/>
      <c r="Z26" s="23">
        <v>0</v>
      </c>
      <c r="AA26" s="152"/>
      <c r="AB26" s="23">
        <v>0</v>
      </c>
      <c r="AC26" s="152"/>
      <c r="AD26" s="23">
        <v>0</v>
      </c>
      <c r="AE26" s="152"/>
      <c r="AF26" s="23">
        <v>0</v>
      </c>
      <c r="AG26" s="152"/>
      <c r="AH26" s="23">
        <f t="shared" si="2"/>
        <v>0</v>
      </c>
      <c r="AI26" s="152"/>
      <c r="AJ26" s="6">
        <f t="shared" si="1"/>
        <v>0</v>
      </c>
      <c r="AK26" s="152"/>
      <c r="AL26" s="152">
        <v>11840</v>
      </c>
      <c r="AN26" s="152">
        <f>SUM(AJ26:AL26)</f>
        <v>11840</v>
      </c>
    </row>
    <row r="27" spans="1:40" ht="22.5" customHeight="1">
      <c r="A27" s="44" t="s">
        <v>201</v>
      </c>
      <c r="D27" s="15">
        <v>0</v>
      </c>
      <c r="E27" s="153"/>
      <c r="F27" s="15">
        <v>0</v>
      </c>
      <c r="G27" s="152"/>
      <c r="H27" s="10">
        <v>1900</v>
      </c>
      <c r="I27" s="76"/>
      <c r="J27" s="15">
        <v>0</v>
      </c>
      <c r="K27" s="76"/>
      <c r="L27" s="15">
        <v>0</v>
      </c>
      <c r="M27" s="9"/>
      <c r="N27" s="15">
        <v>0</v>
      </c>
      <c r="O27" s="76"/>
      <c r="P27" s="15">
        <v>0</v>
      </c>
      <c r="Q27" s="76"/>
      <c r="R27" s="15">
        <v>-1900</v>
      </c>
      <c r="S27" s="46"/>
      <c r="T27" s="15">
        <v>0</v>
      </c>
      <c r="U27" s="77"/>
      <c r="V27" s="10">
        <v>0</v>
      </c>
      <c r="W27" s="77"/>
      <c r="X27" s="15">
        <v>0</v>
      </c>
      <c r="Y27" s="76"/>
      <c r="Z27" s="15">
        <v>0</v>
      </c>
      <c r="AA27" s="78"/>
      <c r="AB27" s="15">
        <v>0</v>
      </c>
      <c r="AC27" s="78"/>
      <c r="AD27" s="15">
        <v>0</v>
      </c>
      <c r="AE27" s="78"/>
      <c r="AF27" s="15">
        <v>0</v>
      </c>
      <c r="AG27" s="77"/>
      <c r="AH27" s="15">
        <f>SUM(X27:AF27)</f>
        <v>0</v>
      </c>
      <c r="AI27" s="77"/>
      <c r="AJ27" s="10">
        <f t="shared" si="1"/>
        <v>0</v>
      </c>
      <c r="AK27" s="152"/>
      <c r="AL27" s="10">
        <v>-2901</v>
      </c>
      <c r="AN27" s="10">
        <f>SUM(AJ27:AL27)</f>
        <v>-2901</v>
      </c>
    </row>
    <row r="28" spans="1:40" ht="22.5" customHeight="1">
      <c r="A28" s="67" t="s">
        <v>202</v>
      </c>
      <c r="D28" s="13">
        <f>SUM(D21:D27)</f>
        <v>0</v>
      </c>
      <c r="E28" s="11"/>
      <c r="F28" s="13">
        <f>SUM(F21:F27)</f>
        <v>0</v>
      </c>
      <c r="G28" s="40"/>
      <c r="H28" s="13">
        <f>SUM(H21:H27)</f>
        <v>-50953</v>
      </c>
      <c r="I28" s="11"/>
      <c r="J28" s="13">
        <f>SUM(J21:J27)</f>
        <v>0</v>
      </c>
      <c r="K28" s="11"/>
      <c r="L28" s="13">
        <f>SUM(L21:L27)</f>
        <v>-79</v>
      </c>
      <c r="M28" s="12"/>
      <c r="N28" s="13">
        <f>SUM(N21:N27)</f>
        <v>0</v>
      </c>
      <c r="O28" s="11"/>
      <c r="P28" s="13">
        <f>SUM(P21:P27)</f>
        <v>0</v>
      </c>
      <c r="Q28" s="11"/>
      <c r="R28" s="13">
        <f>SUM(R21:R27)</f>
        <v>-951473</v>
      </c>
      <c r="S28" s="46"/>
      <c r="T28" s="13">
        <f>SUM(T21:T27)</f>
        <v>0</v>
      </c>
      <c r="U28" s="11"/>
      <c r="V28" s="13">
        <f>SUM(V21:V27)</f>
        <v>0</v>
      </c>
      <c r="W28" s="47"/>
      <c r="X28" s="13">
        <f>SUM(X21:X27)</f>
        <v>0</v>
      </c>
      <c r="Y28" s="11"/>
      <c r="Z28" s="13">
        <f>SUM(Z21:Z27)</f>
        <v>0</v>
      </c>
      <c r="AA28" s="41"/>
      <c r="AB28" s="13">
        <f>SUM(AB21:AB27)</f>
        <v>0</v>
      </c>
      <c r="AC28" s="41"/>
      <c r="AD28" s="13">
        <f>SUM(AD21:AD27)</f>
        <v>0</v>
      </c>
      <c r="AE28" s="41"/>
      <c r="AF28" s="13">
        <f>SUM(AF21:AF27)</f>
        <v>254</v>
      </c>
      <c r="AG28" s="11"/>
      <c r="AH28" s="13">
        <f>SUM(AH21:AH27)</f>
        <v>254</v>
      </c>
      <c r="AI28" s="11"/>
      <c r="AJ28" s="13">
        <f>SUM(AJ21:AJ27)</f>
        <v>-1002251</v>
      </c>
      <c r="AK28" s="47"/>
      <c r="AL28" s="13">
        <f>SUM(AL21:AL27)</f>
        <v>269408</v>
      </c>
      <c r="AM28" s="46"/>
      <c r="AN28" s="13">
        <f>SUM(AN21:AN27)</f>
        <v>-732843</v>
      </c>
    </row>
    <row r="29" spans="1:40" ht="22.5" customHeight="1">
      <c r="A29" s="50" t="s">
        <v>203</v>
      </c>
      <c r="D29" s="13">
        <f>SUM(D20,D28)</f>
        <v>0</v>
      </c>
      <c r="E29" s="47"/>
      <c r="F29" s="13">
        <f>SUM(F20,F28)</f>
        <v>0</v>
      </c>
      <c r="G29" s="40"/>
      <c r="H29" s="13">
        <f>SUM(H20,H28)</f>
        <v>-50953</v>
      </c>
      <c r="I29" s="11"/>
      <c r="J29" s="13">
        <f>SUM(J20,J28)</f>
        <v>0</v>
      </c>
      <c r="K29" s="11"/>
      <c r="L29" s="13">
        <f>SUM(L20,L28)</f>
        <v>-79</v>
      </c>
      <c r="M29" s="47"/>
      <c r="N29" s="13">
        <f>SUM(N20,N28)</f>
        <v>0</v>
      </c>
      <c r="O29" s="11"/>
      <c r="P29" s="13">
        <f>SUM(P20,P28)</f>
        <v>2692197</v>
      </c>
      <c r="Q29" s="11"/>
      <c r="R29" s="13">
        <f>SUM(R20,R28)</f>
        <v>-6405973</v>
      </c>
      <c r="S29" s="46"/>
      <c r="T29" s="13">
        <f>SUM(T20,T28)</f>
        <v>-2692197</v>
      </c>
      <c r="U29" s="47"/>
      <c r="V29" s="13">
        <f>SUM(V20,V28)</f>
        <v>0</v>
      </c>
      <c r="W29" s="47"/>
      <c r="X29" s="13">
        <f>SUM(X20,X28)</f>
        <v>0</v>
      </c>
      <c r="Y29" s="47"/>
      <c r="Z29" s="13">
        <f>SUM(Z20,Z28)</f>
        <v>0</v>
      </c>
      <c r="AA29" s="79"/>
      <c r="AB29" s="13">
        <f>SUM(AB20,AB28)</f>
        <v>0</v>
      </c>
      <c r="AC29" s="79"/>
      <c r="AD29" s="13">
        <f>SUM(AD20,AD28)</f>
        <v>0</v>
      </c>
      <c r="AE29" s="79"/>
      <c r="AF29" s="13">
        <f>SUM(AF20,AF28)</f>
        <v>254</v>
      </c>
      <c r="AG29" s="47"/>
      <c r="AH29" s="13">
        <f>SUM(AH20,AH28)</f>
        <v>254</v>
      </c>
      <c r="AI29" s="47"/>
      <c r="AJ29" s="13">
        <f>SUM(AJ20,AJ28)</f>
        <v>-6456751</v>
      </c>
      <c r="AK29" s="47"/>
      <c r="AL29" s="13">
        <f>SUM(AL20,AL28)</f>
        <v>-485633</v>
      </c>
      <c r="AM29" s="46"/>
      <c r="AN29" s="13">
        <f>SUM(AN20,AN28)</f>
        <v>-6942384</v>
      </c>
    </row>
    <row r="30" spans="1:40" ht="22.5" customHeight="1">
      <c r="A30" s="50" t="s">
        <v>204</v>
      </c>
      <c r="D30" s="11"/>
      <c r="E30" s="47"/>
      <c r="F30" s="11"/>
      <c r="G30" s="11"/>
      <c r="H30" s="11"/>
      <c r="I30" s="11"/>
      <c r="J30" s="11"/>
      <c r="K30" s="11"/>
      <c r="L30" s="11"/>
      <c r="M30" s="47"/>
      <c r="N30" s="11"/>
      <c r="O30" s="11"/>
      <c r="P30" s="11"/>
      <c r="Q30" s="11"/>
      <c r="R30" s="11"/>
      <c r="S30" s="46"/>
      <c r="T30" s="46"/>
      <c r="U30" s="47"/>
      <c r="V30" s="11"/>
      <c r="W30" s="47"/>
      <c r="X30" s="11"/>
      <c r="Y30" s="47"/>
      <c r="Z30" s="11"/>
      <c r="AA30" s="79"/>
      <c r="AB30" s="11"/>
      <c r="AC30" s="79"/>
      <c r="AD30" s="11"/>
      <c r="AE30" s="79"/>
      <c r="AF30" s="11"/>
      <c r="AG30" s="47"/>
      <c r="AH30" s="11"/>
      <c r="AI30" s="47"/>
      <c r="AJ30" s="152"/>
      <c r="AK30" s="47"/>
      <c r="AL30" s="48"/>
      <c r="AM30" s="46"/>
      <c r="AN30" s="149"/>
    </row>
    <row r="31" spans="1:40" ht="22.5" customHeight="1">
      <c r="A31" s="64" t="s">
        <v>305</v>
      </c>
      <c r="D31" s="23">
        <v>0</v>
      </c>
      <c r="E31" s="76"/>
      <c r="F31" s="23">
        <v>0</v>
      </c>
      <c r="G31" s="152"/>
      <c r="H31" s="23">
        <v>0</v>
      </c>
      <c r="I31" s="152"/>
      <c r="J31" s="23">
        <v>0</v>
      </c>
      <c r="K31" s="152"/>
      <c r="L31" s="23">
        <v>0</v>
      </c>
      <c r="M31" s="6"/>
      <c r="N31" s="23">
        <v>0</v>
      </c>
      <c r="O31" s="152"/>
      <c r="P31" s="23">
        <v>0</v>
      </c>
      <c r="Q31" s="152"/>
      <c r="R31" s="152">
        <v>-5328416</v>
      </c>
      <c r="T31" s="23">
        <v>0</v>
      </c>
      <c r="U31" s="152"/>
      <c r="V31" s="152">
        <v>0</v>
      </c>
      <c r="W31" s="152"/>
      <c r="X31" s="23">
        <v>0</v>
      </c>
      <c r="Y31" s="152"/>
      <c r="Z31" s="23">
        <v>0</v>
      </c>
      <c r="AA31" s="152"/>
      <c r="AB31" s="23">
        <v>0</v>
      </c>
      <c r="AC31" s="152"/>
      <c r="AD31" s="23">
        <v>0</v>
      </c>
      <c r="AE31" s="152"/>
      <c r="AF31" s="23">
        <v>0</v>
      </c>
      <c r="AG31" s="152"/>
      <c r="AH31" s="23">
        <f>SUM(X31:AF31)</f>
        <v>0</v>
      </c>
      <c r="AI31" s="152"/>
      <c r="AJ31" s="23">
        <f>SUM(D31:V31,AH31)</f>
        <v>-5328416</v>
      </c>
      <c r="AK31" s="152"/>
      <c r="AL31" s="152">
        <v>1049123</v>
      </c>
      <c r="AN31" s="152">
        <f>SUM(AJ31:AL31)</f>
        <v>-4279293</v>
      </c>
    </row>
    <row r="32" spans="1:40" ht="22.5" customHeight="1">
      <c r="A32" s="64" t="s">
        <v>205</v>
      </c>
      <c r="D32" s="76"/>
      <c r="E32" s="76"/>
      <c r="F32" s="76"/>
      <c r="G32" s="76"/>
      <c r="H32" s="76"/>
      <c r="I32" s="76"/>
      <c r="J32" s="76"/>
      <c r="K32" s="76"/>
      <c r="L32" s="76"/>
      <c r="M32" s="9"/>
      <c r="N32" s="76"/>
      <c r="O32" s="76"/>
      <c r="P32" s="76"/>
      <c r="Q32" s="76"/>
      <c r="R32" s="154"/>
      <c r="U32" s="80"/>
      <c r="V32" s="76"/>
      <c r="W32" s="80"/>
      <c r="X32" s="76"/>
      <c r="Y32" s="76"/>
      <c r="Z32" s="76"/>
      <c r="AA32" s="155"/>
      <c r="AB32" s="76"/>
      <c r="AC32" s="155"/>
      <c r="AD32" s="76"/>
      <c r="AE32" s="155"/>
      <c r="AF32" s="76"/>
      <c r="AG32" s="76"/>
      <c r="AH32" s="23"/>
      <c r="AI32" s="80"/>
      <c r="AJ32" s="23"/>
      <c r="AK32" s="80"/>
      <c r="AL32" s="152"/>
      <c r="AN32" s="152"/>
    </row>
    <row r="33" spans="1:40" ht="22.5" customHeight="1">
      <c r="A33" s="64" t="s">
        <v>306</v>
      </c>
      <c r="D33" s="23">
        <v>0</v>
      </c>
      <c r="E33" s="76"/>
      <c r="F33" s="23">
        <v>0</v>
      </c>
      <c r="G33" s="152"/>
      <c r="H33" s="23">
        <v>0</v>
      </c>
      <c r="I33" s="152"/>
      <c r="J33" s="23">
        <v>0</v>
      </c>
      <c r="K33" s="152"/>
      <c r="L33" s="23">
        <v>0</v>
      </c>
      <c r="M33" s="6"/>
      <c r="N33" s="23">
        <v>0</v>
      </c>
      <c r="O33" s="76"/>
      <c r="P33" s="23">
        <v>0</v>
      </c>
      <c r="Q33" s="76"/>
      <c r="R33" s="152">
        <v>222425</v>
      </c>
      <c r="T33" s="23">
        <v>0</v>
      </c>
      <c r="U33" s="152"/>
      <c r="V33" s="152">
        <v>0</v>
      </c>
      <c r="W33" s="80"/>
      <c r="X33" s="23">
        <v>0</v>
      </c>
      <c r="Y33" s="152"/>
      <c r="Z33" s="23">
        <v>0</v>
      </c>
      <c r="AA33" s="152"/>
      <c r="AB33" s="23">
        <v>0</v>
      </c>
      <c r="AC33" s="152"/>
      <c r="AD33" s="23">
        <v>0</v>
      </c>
      <c r="AE33" s="152"/>
      <c r="AF33" s="23">
        <v>0</v>
      </c>
      <c r="AG33" s="152"/>
      <c r="AH33" s="23">
        <f>SUM(X33:AF33)</f>
        <v>0</v>
      </c>
      <c r="AI33" s="152"/>
      <c r="AJ33" s="23">
        <f t="shared" ref="AJ33:AJ34" si="3">SUM(D33:V33,AH33)</f>
        <v>222425</v>
      </c>
      <c r="AK33" s="80"/>
      <c r="AL33" s="152">
        <v>-746</v>
      </c>
      <c r="AN33" s="152">
        <f>SUM(AJ33:AL33)</f>
        <v>221679</v>
      </c>
    </row>
    <row r="34" spans="1:40" ht="22.5" customHeight="1">
      <c r="A34" s="64" t="s">
        <v>206</v>
      </c>
      <c r="D34" s="23">
        <v>0</v>
      </c>
      <c r="E34" s="76"/>
      <c r="F34" s="23">
        <v>0</v>
      </c>
      <c r="G34" s="152"/>
      <c r="H34" s="23">
        <v>0</v>
      </c>
      <c r="I34" s="152"/>
      <c r="J34" s="23">
        <v>0</v>
      </c>
      <c r="K34" s="152"/>
      <c r="L34" s="23">
        <v>0</v>
      </c>
      <c r="M34" s="6"/>
      <c r="N34" s="23">
        <v>0</v>
      </c>
      <c r="O34" s="76"/>
      <c r="P34" s="23">
        <v>0</v>
      </c>
      <c r="Q34" s="76"/>
      <c r="R34" s="10">
        <v>0</v>
      </c>
      <c r="T34" s="10">
        <v>0</v>
      </c>
      <c r="U34" s="76"/>
      <c r="V34" s="10">
        <v>0</v>
      </c>
      <c r="W34" s="80"/>
      <c r="X34" s="10">
        <v>113399</v>
      </c>
      <c r="Y34" s="76"/>
      <c r="Z34" s="10">
        <v>-230053</v>
      </c>
      <c r="AA34" s="52"/>
      <c r="AB34" s="10">
        <v>-99289</v>
      </c>
      <c r="AC34" s="52"/>
      <c r="AD34" s="10">
        <v>-1718978</v>
      </c>
      <c r="AE34" s="52"/>
      <c r="AF34" s="10">
        <v>-6120066</v>
      </c>
      <c r="AG34" s="80"/>
      <c r="AH34" s="23">
        <f>SUM(X34:AF34)</f>
        <v>-8054987</v>
      </c>
      <c r="AI34" s="152"/>
      <c r="AJ34" s="23">
        <f t="shared" si="3"/>
        <v>-8054987</v>
      </c>
      <c r="AK34" s="80"/>
      <c r="AL34" s="10">
        <v>355011</v>
      </c>
      <c r="AN34" s="152">
        <f>SUM(AJ34:AL34)</f>
        <v>-7699976</v>
      </c>
    </row>
    <row r="35" spans="1:40" ht="22.5" customHeight="1">
      <c r="A35" s="50" t="s">
        <v>207</v>
      </c>
      <c r="D35" s="16">
        <f>SUM(D30:D34)</f>
        <v>0</v>
      </c>
      <c r="E35" s="11"/>
      <c r="F35" s="16">
        <f>SUM(F30:F34)</f>
        <v>0</v>
      </c>
      <c r="G35" s="40"/>
      <c r="H35" s="16">
        <f>SUM(H30:H34)</f>
        <v>0</v>
      </c>
      <c r="I35" s="11"/>
      <c r="J35" s="16">
        <f>SUM(J30:J34)</f>
        <v>0</v>
      </c>
      <c r="K35" s="11"/>
      <c r="L35" s="16">
        <f>SUM(L30:L34)</f>
        <v>0</v>
      </c>
      <c r="M35" s="12"/>
      <c r="N35" s="16">
        <f>SUM(N30:N34)</f>
        <v>0</v>
      </c>
      <c r="O35" s="11"/>
      <c r="P35" s="16">
        <f>SUM(P30:P34)</f>
        <v>0</v>
      </c>
      <c r="Q35" s="11"/>
      <c r="R35" s="16">
        <f>SUM(R30:R34)</f>
        <v>-5105991</v>
      </c>
      <c r="S35" s="46"/>
      <c r="T35" s="16">
        <f>SUM(T30:T34)</f>
        <v>0</v>
      </c>
      <c r="U35" s="81"/>
      <c r="V35" s="16">
        <f>SUM(V30:V34)</f>
        <v>0</v>
      </c>
      <c r="W35" s="81"/>
      <c r="X35" s="16">
        <f>SUM(X30:X34)</f>
        <v>113399</v>
      </c>
      <c r="Y35" s="11"/>
      <c r="Z35" s="16">
        <f>SUM(Z30:Z34)</f>
        <v>-230053</v>
      </c>
      <c r="AA35" s="82"/>
      <c r="AB35" s="16">
        <f>SUM(AB30:AB34)</f>
        <v>-99289</v>
      </c>
      <c r="AC35" s="82"/>
      <c r="AD35" s="16">
        <f>SUM(AD30:AD34)</f>
        <v>-1718978</v>
      </c>
      <c r="AE35" s="82"/>
      <c r="AF35" s="16">
        <f>SUM(AF30:AF34)</f>
        <v>-6120066</v>
      </c>
      <c r="AG35" s="81"/>
      <c r="AH35" s="16">
        <f>SUM(AH30:AH34)</f>
        <v>-8054987</v>
      </c>
      <c r="AI35" s="81"/>
      <c r="AJ35" s="16">
        <f>SUM(AJ30:AJ34)</f>
        <v>-13160978</v>
      </c>
      <c r="AK35" s="81"/>
      <c r="AL35" s="16">
        <f>SUM(AL30:AL34)</f>
        <v>1403388</v>
      </c>
      <c r="AM35" s="46"/>
      <c r="AN35" s="16">
        <f>SUM(AN30:AN34)</f>
        <v>-11757590</v>
      </c>
    </row>
    <row r="36" spans="1:40" ht="22.5" customHeight="1">
      <c r="A36" s="64" t="s">
        <v>219</v>
      </c>
      <c r="D36" s="14"/>
      <c r="E36" s="11"/>
      <c r="F36" s="14"/>
      <c r="G36" s="40"/>
      <c r="H36" s="14"/>
      <c r="I36" s="11"/>
      <c r="J36" s="14"/>
      <c r="K36" s="11"/>
      <c r="L36" s="14"/>
      <c r="M36" s="12"/>
      <c r="N36" s="14"/>
      <c r="O36" s="11"/>
      <c r="P36" s="14"/>
      <c r="Q36" s="11"/>
      <c r="R36" s="14"/>
      <c r="S36" s="46"/>
      <c r="T36" s="14"/>
      <c r="U36" s="81"/>
      <c r="V36" s="14"/>
      <c r="W36" s="81"/>
      <c r="X36" s="14"/>
      <c r="Y36" s="11"/>
      <c r="Z36" s="14"/>
      <c r="AA36" s="82"/>
      <c r="AB36" s="14"/>
      <c r="AC36" s="82"/>
      <c r="AD36" s="14"/>
      <c r="AE36" s="82"/>
      <c r="AF36" s="14"/>
      <c r="AG36" s="81"/>
      <c r="AH36" s="14"/>
      <c r="AI36" s="81"/>
      <c r="AJ36" s="14"/>
      <c r="AK36" s="81"/>
      <c r="AL36" s="14"/>
      <c r="AM36" s="46"/>
      <c r="AN36" s="14"/>
    </row>
    <row r="37" spans="1:40" ht="22.5" customHeight="1">
      <c r="A37" s="64" t="s">
        <v>327</v>
      </c>
      <c r="B37" s="53"/>
      <c r="D37" s="23">
        <v>0</v>
      </c>
      <c r="E37" s="76"/>
      <c r="F37" s="23">
        <v>0</v>
      </c>
      <c r="G37" s="152"/>
      <c r="H37" s="23">
        <v>0</v>
      </c>
      <c r="I37" s="152"/>
      <c r="J37" s="23">
        <v>0</v>
      </c>
      <c r="K37" s="152"/>
      <c r="L37" s="23">
        <v>0</v>
      </c>
      <c r="M37" s="6"/>
      <c r="N37" s="23">
        <v>0</v>
      </c>
      <c r="O37" s="76"/>
      <c r="P37" s="23">
        <v>0</v>
      </c>
      <c r="Q37" s="76"/>
      <c r="R37" s="6">
        <v>-542601</v>
      </c>
      <c r="T37" s="23">
        <v>0</v>
      </c>
      <c r="U37" s="77"/>
      <c r="V37" s="6">
        <v>0</v>
      </c>
      <c r="W37" s="77"/>
      <c r="X37" s="6">
        <v>0</v>
      </c>
      <c r="Y37" s="76"/>
      <c r="Z37" s="23">
        <v>0</v>
      </c>
      <c r="AA37" s="78"/>
      <c r="AB37" s="23">
        <v>0</v>
      </c>
      <c r="AC37" s="78"/>
      <c r="AD37" s="23">
        <v>0</v>
      </c>
      <c r="AE37" s="78"/>
      <c r="AF37" s="23">
        <v>0</v>
      </c>
      <c r="AG37" s="77"/>
      <c r="AH37" s="23">
        <f>SUM(X37:AF37)</f>
        <v>0</v>
      </c>
      <c r="AI37" s="77"/>
      <c r="AJ37" s="23">
        <f t="shared" ref="AJ37:AJ38" si="4">SUM(D37:V37,AH37)</f>
        <v>-542601</v>
      </c>
      <c r="AK37" s="152"/>
      <c r="AL37" s="6">
        <v>0</v>
      </c>
      <c r="AN37" s="6">
        <f>SUM(AJ37:AL37)</f>
        <v>-542601</v>
      </c>
    </row>
    <row r="38" spans="1:40" ht="22.5" customHeight="1">
      <c r="A38" s="64" t="s">
        <v>208</v>
      </c>
      <c r="D38" s="15">
        <v>0</v>
      </c>
      <c r="E38" s="76"/>
      <c r="F38" s="15">
        <v>0</v>
      </c>
      <c r="G38" s="152"/>
      <c r="H38" s="15">
        <v>0</v>
      </c>
      <c r="I38" s="152"/>
      <c r="J38" s="15">
        <v>0</v>
      </c>
      <c r="K38" s="152"/>
      <c r="L38" s="15">
        <v>0</v>
      </c>
      <c r="M38" s="6"/>
      <c r="N38" s="15">
        <v>0</v>
      </c>
      <c r="O38" s="9"/>
      <c r="P38" s="15">
        <v>0</v>
      </c>
      <c r="Q38" s="9"/>
      <c r="R38" s="10">
        <v>375370</v>
      </c>
      <c r="T38" s="15">
        <v>0</v>
      </c>
      <c r="U38" s="77"/>
      <c r="V38" s="15">
        <v>0</v>
      </c>
      <c r="W38" s="77"/>
      <c r="X38" s="10">
        <v>-375370</v>
      </c>
      <c r="Y38" s="9"/>
      <c r="Z38" s="15">
        <v>0</v>
      </c>
      <c r="AA38" s="78"/>
      <c r="AB38" s="15">
        <v>0</v>
      </c>
      <c r="AC38" s="78"/>
      <c r="AD38" s="15">
        <v>0</v>
      </c>
      <c r="AE38" s="78"/>
      <c r="AF38" s="15">
        <v>0</v>
      </c>
      <c r="AG38" s="77"/>
      <c r="AH38" s="15">
        <f>SUM(X38:AF38)</f>
        <v>-375370</v>
      </c>
      <c r="AI38" s="77"/>
      <c r="AJ38" s="15">
        <f t="shared" si="4"/>
        <v>0</v>
      </c>
      <c r="AK38" s="6"/>
      <c r="AL38" s="15">
        <v>0</v>
      </c>
      <c r="AN38" s="10">
        <f>SUM(AJ38:AL38)</f>
        <v>0</v>
      </c>
    </row>
    <row r="39" spans="1:40" ht="22.5" customHeight="1" thickBot="1">
      <c r="A39" s="45" t="s">
        <v>314</v>
      </c>
      <c r="D39" s="83">
        <f>D15+D35+D29+D37+D38</f>
        <v>8611242</v>
      </c>
      <c r="E39" s="48"/>
      <c r="F39" s="83">
        <f>F15+F35+F29+F37+F38</f>
        <v>57298909</v>
      </c>
      <c r="G39" s="48"/>
      <c r="H39" s="83">
        <f>H15+H35+H29+H37+H38</f>
        <v>4449087</v>
      </c>
      <c r="I39" s="48"/>
      <c r="J39" s="83">
        <f>J15+J35+J29+J37+J38</f>
        <v>-9917</v>
      </c>
      <c r="K39" s="48"/>
      <c r="L39" s="83">
        <f>L15+L35+L29+L37+L38</f>
        <v>3548392</v>
      </c>
      <c r="M39" s="48"/>
      <c r="N39" s="83">
        <f>N15+N35+N29+N37+N38</f>
        <v>929166</v>
      </c>
      <c r="O39" s="48"/>
      <c r="P39" s="83">
        <f>P15+P35+P29+P37+P38</f>
        <v>9754775</v>
      </c>
      <c r="Q39" s="48"/>
      <c r="R39" s="83">
        <f>R15+R35+R29+R37+R38</f>
        <v>118182934</v>
      </c>
      <c r="S39" s="48"/>
      <c r="T39" s="83">
        <f>T15+T35+T29+T37+T38</f>
        <v>-13842424</v>
      </c>
      <c r="U39" s="48"/>
      <c r="V39" s="83">
        <f>V15+V35+V29+V37+V38</f>
        <v>15000000</v>
      </c>
      <c r="W39" s="48"/>
      <c r="X39" s="83">
        <f>X15+X35+X29+X37+X38</f>
        <v>54123147</v>
      </c>
      <c r="Y39" s="48"/>
      <c r="Z39" s="83">
        <f>Z15+Z35+Z29+Z37+Z38</f>
        <v>2635331</v>
      </c>
      <c r="AA39" s="48"/>
      <c r="AB39" s="128">
        <v>0</v>
      </c>
      <c r="AC39" s="48"/>
      <c r="AD39" s="83">
        <f>AD15+AD35+AD29+AD37+AD38</f>
        <v>4036869</v>
      </c>
      <c r="AE39" s="48"/>
      <c r="AF39" s="83">
        <f>AF15+AF35+AF29+AF37+AF38</f>
        <v>-28825196</v>
      </c>
      <c r="AG39" s="48"/>
      <c r="AH39" s="83">
        <f>AH15+AH35+AH29+AH37+AH38</f>
        <v>31970151</v>
      </c>
      <c r="AI39" s="48"/>
      <c r="AJ39" s="83">
        <f>AJ15+AJ35+AJ29+AJ37+AJ38</f>
        <v>235892315</v>
      </c>
      <c r="AK39" s="48"/>
      <c r="AL39" s="83">
        <f>AL15+AL35+AL29+AL37+AL38</f>
        <v>44708655</v>
      </c>
      <c r="AM39" s="48"/>
      <c r="AN39" s="83">
        <f>AN15+AN35+AN29+AN37+AN38</f>
        <v>280600970</v>
      </c>
    </row>
    <row r="40" spans="1:40" ht="21.4" customHeight="1" thickTop="1"/>
  </sheetData>
  <mergeCells count="2">
    <mergeCell ref="D4:AN4"/>
    <mergeCell ref="X5:AH5"/>
  </mergeCells>
  <pageMargins left="0.77" right="0.77" top="0.48" bottom="0.5" header="0.5" footer="0.5"/>
  <pageSetup paperSize="9" scale="41" firstPageNumber="15" fitToHeight="0" orientation="landscape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221CB-4A82-4A44-9E6B-1CD2319C92CF}">
  <sheetPr>
    <pageSetUpPr fitToPage="1"/>
  </sheetPr>
  <dimension ref="A1:AL41"/>
  <sheetViews>
    <sheetView zoomScaleNormal="100" zoomScaleSheetLayoutView="70" workbookViewId="0"/>
  </sheetViews>
  <sheetFormatPr defaultColWidth="9" defaultRowHeight="21.4" customHeight="1"/>
  <cols>
    <col min="1" max="1" width="65.69921875" customWidth="1"/>
    <col min="2" max="2" width="10.59765625" customWidth="1"/>
    <col min="3" max="3" width="0.8984375" customWidth="1"/>
    <col min="4" max="4" width="11.296875" customWidth="1"/>
    <col min="5" max="5" width="0.8984375" customWidth="1"/>
    <col min="6" max="6" width="14" customWidth="1"/>
    <col min="7" max="7" width="0.8984375" customWidth="1"/>
    <col min="8" max="8" width="16.09765625" customWidth="1"/>
    <col min="9" max="9" width="0.8984375" customWidth="1"/>
    <col min="10" max="10" width="13.09765625" customWidth="1"/>
    <col min="11" max="11" width="0.8984375" customWidth="1"/>
    <col min="12" max="12" width="13" customWidth="1"/>
    <col min="13" max="13" width="0.8984375" customWidth="1"/>
    <col min="14" max="14" width="12.09765625" customWidth="1"/>
    <col min="15" max="15" width="0.8984375" customWidth="1"/>
    <col min="16" max="16" width="12.09765625" customWidth="1"/>
    <col min="17" max="17" width="0.8984375" customWidth="1"/>
    <col min="18" max="18" width="12.3984375" customWidth="1"/>
    <col min="19" max="19" width="0.8984375" customWidth="1"/>
    <col min="20" max="20" width="12" customWidth="1"/>
    <col min="21" max="21" width="0.8984375" customWidth="1"/>
    <col min="22" max="22" width="13.09765625" customWidth="1"/>
    <col min="23" max="23" width="0.8984375" customWidth="1"/>
    <col min="24" max="24" width="12.3984375" bestFit="1" customWidth="1"/>
    <col min="25" max="25" width="0.8984375" customWidth="1"/>
    <col min="26" max="26" width="12.69921875" customWidth="1"/>
    <col min="27" max="27" width="0.8984375" customWidth="1"/>
    <col min="28" max="28" width="16.09765625" bestFit="1" customWidth="1"/>
    <col min="29" max="29" width="0.8984375" customWidth="1"/>
    <col min="30" max="30" width="13.69921875" customWidth="1"/>
    <col min="31" max="31" width="0.8984375" customWidth="1"/>
    <col min="32" max="32" width="15.09765625" customWidth="1"/>
    <col min="33" max="33" width="0.8984375" customWidth="1"/>
    <col min="34" max="34" width="12.3984375" customWidth="1"/>
    <col min="35" max="35" width="0.8984375" customWidth="1"/>
    <col min="36" max="36" width="11.8984375" customWidth="1"/>
    <col min="37" max="37" width="0.8984375" customWidth="1"/>
    <col min="38" max="38" width="12.8984375" style="114" customWidth="1"/>
  </cols>
  <sheetData>
    <row r="1" spans="1:38" ht="22.5" customHeight="1">
      <c r="A1" s="69" t="s">
        <v>0</v>
      </c>
      <c r="B1" s="107"/>
      <c r="C1" s="107"/>
      <c r="D1" s="95"/>
      <c r="E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U1" s="108"/>
      <c r="X1" s="108"/>
      <c r="Y1" s="108"/>
      <c r="Z1" s="108"/>
      <c r="AA1" s="108"/>
      <c r="AB1" s="108"/>
      <c r="AC1" s="108"/>
      <c r="AL1"/>
    </row>
    <row r="2" spans="1:38" ht="22.5" customHeight="1">
      <c r="A2" s="69" t="s">
        <v>135</v>
      </c>
      <c r="B2" s="107"/>
      <c r="C2" s="107"/>
      <c r="D2" s="95"/>
      <c r="E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U2" s="107"/>
      <c r="X2" s="107"/>
      <c r="Y2" s="107"/>
      <c r="Z2" s="107"/>
      <c r="AA2" s="107"/>
      <c r="AB2" s="107"/>
      <c r="AC2" s="107"/>
      <c r="AL2"/>
    </row>
    <row r="3" spans="1:38" ht="22.5" customHeight="1">
      <c r="A3" s="69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L3" s="147" t="s">
        <v>2</v>
      </c>
    </row>
    <row r="4" spans="1:38" ht="22.5" customHeight="1">
      <c r="A4" s="69"/>
      <c r="B4" s="106"/>
      <c r="C4" s="106"/>
      <c r="D4" s="177" t="s">
        <v>3</v>
      </c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</row>
    <row r="5" spans="1:38" ht="22.5" customHeight="1">
      <c r="A5" s="72"/>
      <c r="B5" s="106"/>
      <c r="C5" s="106"/>
      <c r="D5" s="46"/>
      <c r="E5" s="46"/>
      <c r="F5" s="46"/>
      <c r="G5" s="46"/>
      <c r="H5" s="115"/>
      <c r="I5" s="46"/>
      <c r="J5" s="46"/>
      <c r="K5" s="46"/>
      <c r="L5" s="46"/>
      <c r="M5" s="46"/>
      <c r="N5" s="46"/>
      <c r="O5" s="46"/>
      <c r="P5" s="46"/>
      <c r="Q5" s="46"/>
      <c r="R5" s="46"/>
      <c r="U5" s="46"/>
      <c r="V5" s="46"/>
      <c r="W5" s="46"/>
      <c r="X5" s="182" t="s">
        <v>88</v>
      </c>
      <c r="Y5" s="182"/>
      <c r="Z5" s="182"/>
      <c r="AA5" s="182"/>
      <c r="AB5" s="182"/>
      <c r="AC5" s="182"/>
      <c r="AD5" s="182"/>
      <c r="AE5" s="182"/>
      <c r="AF5" s="182"/>
      <c r="AG5" s="46"/>
      <c r="AH5" s="46"/>
      <c r="AI5" s="46"/>
      <c r="AJ5" s="46"/>
      <c r="AL5" s="46"/>
    </row>
    <row r="6" spans="1:38" ht="22.5" customHeight="1">
      <c r="A6" s="72"/>
      <c r="B6" s="106"/>
      <c r="C6" s="106"/>
      <c r="D6" s="46"/>
      <c r="E6" s="46"/>
      <c r="F6" s="46"/>
      <c r="G6" s="46"/>
      <c r="H6" s="115" t="s">
        <v>136</v>
      </c>
      <c r="I6" s="46"/>
      <c r="J6" s="46"/>
      <c r="K6" s="46"/>
      <c r="L6" s="46"/>
      <c r="M6" s="46"/>
      <c r="N6" s="46"/>
      <c r="O6" s="46"/>
      <c r="P6" s="46"/>
      <c r="Q6" s="46"/>
      <c r="R6" s="46"/>
      <c r="U6" s="46"/>
      <c r="V6" s="46"/>
      <c r="W6" s="46"/>
      <c r="X6" s="115"/>
      <c r="Y6" s="115"/>
      <c r="Z6" s="115"/>
      <c r="AA6" s="115"/>
      <c r="AB6" s="115"/>
      <c r="AC6" s="115"/>
      <c r="AD6" s="115"/>
      <c r="AE6" s="115"/>
      <c r="AF6" s="115"/>
      <c r="AG6" s="46"/>
      <c r="AH6" s="46"/>
      <c r="AI6" s="46"/>
      <c r="AJ6" s="46"/>
      <c r="AL6" s="46"/>
    </row>
    <row r="7" spans="1:38" ht="22.5" customHeight="1">
      <c r="A7" s="73"/>
      <c r="B7" s="106"/>
      <c r="C7" s="106"/>
      <c r="D7" s="59"/>
      <c r="E7" s="60"/>
      <c r="F7" s="54"/>
      <c r="G7" s="54"/>
      <c r="H7" s="54" t="s">
        <v>138</v>
      </c>
      <c r="I7" s="54"/>
      <c r="J7" s="115"/>
      <c r="K7" s="54"/>
      <c r="L7" s="54"/>
      <c r="M7" s="54"/>
      <c r="N7" s="54"/>
      <c r="O7" s="54"/>
      <c r="P7" s="54"/>
      <c r="Q7" s="54"/>
      <c r="R7" s="54"/>
      <c r="U7" s="54"/>
      <c r="V7" s="55"/>
      <c r="W7" s="54"/>
      <c r="X7" s="55"/>
      <c r="Y7" s="54"/>
      <c r="Z7" s="54" t="s">
        <v>137</v>
      </c>
      <c r="AA7" s="54"/>
      <c r="AB7" s="54" t="s">
        <v>140</v>
      </c>
      <c r="AC7" s="54"/>
      <c r="AD7" s="54"/>
      <c r="AE7" s="54"/>
      <c r="AF7" s="59"/>
      <c r="AG7" s="60"/>
      <c r="AH7" s="55"/>
      <c r="AI7" s="55"/>
      <c r="AJ7" s="54"/>
      <c r="AL7" s="74"/>
    </row>
    <row r="8" spans="1:38" ht="22.5" customHeight="1">
      <c r="A8" s="73"/>
      <c r="B8" s="106"/>
      <c r="C8" s="106"/>
      <c r="D8" s="59"/>
      <c r="E8" s="60"/>
      <c r="F8" s="54"/>
      <c r="G8" s="54"/>
      <c r="H8" s="115" t="s">
        <v>141</v>
      </c>
      <c r="I8" s="54"/>
      <c r="J8" s="115" t="s">
        <v>142</v>
      </c>
      <c r="K8" s="54"/>
      <c r="L8" s="54"/>
      <c r="M8" s="54"/>
      <c r="N8" s="54"/>
      <c r="O8" s="54"/>
      <c r="P8" s="54"/>
      <c r="Q8" s="54"/>
      <c r="R8" s="54"/>
      <c r="U8" s="54"/>
      <c r="V8" s="55"/>
      <c r="W8" s="54"/>
      <c r="X8" s="55" t="s">
        <v>137</v>
      </c>
      <c r="Y8" s="54"/>
      <c r="Z8" s="54" t="s">
        <v>143</v>
      </c>
      <c r="AA8" s="54"/>
      <c r="AB8" s="54" t="s">
        <v>145</v>
      </c>
      <c r="AC8" s="54"/>
      <c r="AD8" s="54"/>
      <c r="AE8" s="54"/>
      <c r="AF8" s="59"/>
      <c r="AG8" s="60"/>
      <c r="AH8" s="55"/>
      <c r="AI8" s="55"/>
      <c r="AJ8" s="54"/>
      <c r="AL8" s="74"/>
    </row>
    <row r="9" spans="1:38" ht="22.5" customHeight="1">
      <c r="A9" s="73"/>
      <c r="B9" s="53"/>
      <c r="C9" s="53"/>
      <c r="D9" s="59"/>
      <c r="E9" s="60"/>
      <c r="F9" s="54"/>
      <c r="G9" s="54"/>
      <c r="H9" s="54" t="s">
        <v>146</v>
      </c>
      <c r="I9" s="54"/>
      <c r="J9" s="115" t="s">
        <v>147</v>
      </c>
      <c r="K9" s="54"/>
      <c r="L9" s="54"/>
      <c r="M9" s="54"/>
      <c r="N9" s="54"/>
      <c r="O9" s="54"/>
      <c r="P9" s="54"/>
      <c r="Q9" s="54"/>
      <c r="R9" s="54"/>
      <c r="U9" s="54"/>
      <c r="V9" s="55"/>
      <c r="W9" s="54"/>
      <c r="X9" s="55" t="s">
        <v>143</v>
      </c>
      <c r="Y9" s="54"/>
      <c r="Z9" s="54" t="s">
        <v>139</v>
      </c>
      <c r="AA9" s="54"/>
      <c r="AB9" s="54" t="s">
        <v>299</v>
      </c>
      <c r="AC9" s="54"/>
      <c r="AD9" s="54" t="s">
        <v>149</v>
      </c>
      <c r="AE9" s="54"/>
      <c r="AF9" s="59" t="s">
        <v>150</v>
      </c>
      <c r="AG9" s="60"/>
      <c r="AH9" s="55"/>
      <c r="AI9" s="55"/>
      <c r="AJ9" s="54"/>
      <c r="AL9" s="74"/>
    </row>
    <row r="10" spans="1:38" ht="22.5" customHeight="1">
      <c r="A10" s="73"/>
      <c r="B10" s="106"/>
      <c r="C10" s="106"/>
      <c r="D10" s="59" t="s">
        <v>151</v>
      </c>
      <c r="E10" s="60"/>
      <c r="F10" s="54"/>
      <c r="G10" s="54"/>
      <c r="H10" s="54" t="s">
        <v>152</v>
      </c>
      <c r="I10" s="54"/>
      <c r="J10" s="115" t="s">
        <v>153</v>
      </c>
      <c r="K10" s="54"/>
      <c r="L10" s="54"/>
      <c r="M10" s="54"/>
      <c r="N10" s="54"/>
      <c r="O10" s="54"/>
      <c r="P10" s="54" t="s">
        <v>308</v>
      </c>
      <c r="Q10" s="54"/>
      <c r="R10" s="59" t="s">
        <v>82</v>
      </c>
      <c r="U10" s="54"/>
      <c r="V10" s="56" t="s">
        <v>154</v>
      </c>
      <c r="W10" s="54"/>
      <c r="X10" s="55" t="s">
        <v>139</v>
      </c>
      <c r="Y10" s="54"/>
      <c r="Z10" s="55" t="s">
        <v>144</v>
      </c>
      <c r="AA10" s="54"/>
      <c r="AB10" s="55" t="s">
        <v>300</v>
      </c>
      <c r="AC10" s="54"/>
      <c r="AD10" s="54" t="s">
        <v>156</v>
      </c>
      <c r="AE10" s="54"/>
      <c r="AF10" s="59" t="s">
        <v>157</v>
      </c>
      <c r="AG10" s="60"/>
      <c r="AH10" s="55"/>
      <c r="AI10" s="55"/>
      <c r="AJ10" s="54" t="s">
        <v>146</v>
      </c>
      <c r="AL10" s="74"/>
    </row>
    <row r="11" spans="1:38" ht="22.5" customHeight="1">
      <c r="A11" s="73"/>
      <c r="B11" s="106"/>
      <c r="C11" s="106"/>
      <c r="D11" s="54" t="s">
        <v>158</v>
      </c>
      <c r="E11" s="54"/>
      <c r="F11" s="54" t="s">
        <v>159</v>
      </c>
      <c r="G11" s="54"/>
      <c r="H11" s="54" t="s">
        <v>160</v>
      </c>
      <c r="I11" s="54"/>
      <c r="J11" s="54" t="s">
        <v>161</v>
      </c>
      <c r="K11" s="54"/>
      <c r="L11" s="54"/>
      <c r="M11" s="54"/>
      <c r="N11" s="54" t="s">
        <v>162</v>
      </c>
      <c r="O11" s="54"/>
      <c r="P11" s="54" t="s">
        <v>163</v>
      </c>
      <c r="Q11" s="54"/>
      <c r="R11" s="54" t="s">
        <v>164</v>
      </c>
      <c r="T11" s="54" t="s">
        <v>163</v>
      </c>
      <c r="U11" s="54"/>
      <c r="V11" s="56" t="s">
        <v>165</v>
      </c>
      <c r="W11" s="54"/>
      <c r="X11" s="56" t="s">
        <v>166</v>
      </c>
      <c r="Y11" s="54"/>
      <c r="Z11" s="56" t="s">
        <v>167</v>
      </c>
      <c r="AA11" s="54"/>
      <c r="AB11" s="56" t="s">
        <v>169</v>
      </c>
      <c r="AC11" s="54"/>
      <c r="AD11" s="54" t="s">
        <v>170</v>
      </c>
      <c r="AE11" s="54"/>
      <c r="AF11" s="54" t="s">
        <v>171</v>
      </c>
      <c r="AG11" s="54"/>
      <c r="AH11" s="55" t="s">
        <v>172</v>
      </c>
      <c r="AI11" s="55"/>
      <c r="AJ11" s="54" t="s">
        <v>173</v>
      </c>
      <c r="AL11" s="54" t="s">
        <v>174</v>
      </c>
    </row>
    <row r="12" spans="1:38" ht="22.5" customHeight="1">
      <c r="A12" s="44"/>
      <c r="B12" s="53" t="s">
        <v>6</v>
      </c>
      <c r="C12" s="106"/>
      <c r="D12" s="61" t="s">
        <v>175</v>
      </c>
      <c r="E12" s="54"/>
      <c r="F12" s="61" t="s">
        <v>176</v>
      </c>
      <c r="G12" s="54"/>
      <c r="H12" s="61" t="s">
        <v>177</v>
      </c>
      <c r="I12" s="54"/>
      <c r="J12" s="61" t="s">
        <v>178</v>
      </c>
      <c r="K12" s="54"/>
      <c r="L12" s="57" t="s">
        <v>81</v>
      </c>
      <c r="M12" s="54"/>
      <c r="N12" s="61" t="s">
        <v>179</v>
      </c>
      <c r="O12" s="54"/>
      <c r="P12" s="61" t="s">
        <v>180</v>
      </c>
      <c r="Q12" s="54"/>
      <c r="R12" s="61" t="s">
        <v>181</v>
      </c>
      <c r="T12" s="61" t="s">
        <v>180</v>
      </c>
      <c r="U12" s="54"/>
      <c r="V12" s="75" t="s">
        <v>182</v>
      </c>
      <c r="W12" s="54"/>
      <c r="X12" s="75" t="s">
        <v>183</v>
      </c>
      <c r="Y12" s="54"/>
      <c r="Z12" s="57" t="s">
        <v>184</v>
      </c>
      <c r="AA12" s="54"/>
      <c r="AB12" s="57" t="s">
        <v>186</v>
      </c>
      <c r="AC12" s="54"/>
      <c r="AD12" s="61" t="s">
        <v>187</v>
      </c>
      <c r="AE12" s="54"/>
      <c r="AF12" s="61" t="s">
        <v>70</v>
      </c>
      <c r="AG12" s="54"/>
      <c r="AH12" s="57" t="s">
        <v>188</v>
      </c>
      <c r="AI12" s="55"/>
      <c r="AJ12" s="61" t="s">
        <v>189</v>
      </c>
      <c r="AL12" s="61" t="s">
        <v>190</v>
      </c>
    </row>
    <row r="13" spans="1:38" ht="22.5" customHeight="1">
      <c r="A13" s="44"/>
      <c r="B13" s="68"/>
      <c r="C13" s="68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L13" s="148"/>
    </row>
    <row r="14" spans="1:38" ht="22.5" customHeight="1">
      <c r="A14" s="45" t="s">
        <v>322</v>
      </c>
      <c r="B14" s="68"/>
      <c r="C14" s="6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L14" s="149"/>
    </row>
    <row r="15" spans="1:38" ht="22.5" customHeight="1">
      <c r="A15" s="45" t="s">
        <v>209</v>
      </c>
      <c r="B15" s="68"/>
      <c r="C15" s="68"/>
      <c r="D15" s="14">
        <v>8413569</v>
      </c>
      <c r="E15" s="12"/>
      <c r="F15" s="14">
        <v>56004025</v>
      </c>
      <c r="G15" s="14"/>
      <c r="H15" s="14">
        <v>5212858</v>
      </c>
      <c r="I15" s="12"/>
      <c r="J15" s="14">
        <v>-9917</v>
      </c>
      <c r="K15" s="12"/>
      <c r="L15" s="14">
        <v>3621945</v>
      </c>
      <c r="M15" s="12"/>
      <c r="N15" s="14">
        <v>929166</v>
      </c>
      <c r="O15" s="12"/>
      <c r="P15" s="14">
        <v>3666565</v>
      </c>
      <c r="Q15" s="12"/>
      <c r="R15" s="14">
        <v>118690135</v>
      </c>
      <c r="S15" s="46"/>
      <c r="T15" s="14">
        <v>-8287164</v>
      </c>
      <c r="U15" s="48"/>
      <c r="V15" s="48">
        <v>26932000</v>
      </c>
      <c r="W15" s="48"/>
      <c r="X15" s="48">
        <v>55278117</v>
      </c>
      <c r="Y15" s="48"/>
      <c r="Z15" s="48">
        <v>1561306</v>
      </c>
      <c r="AA15" s="48"/>
      <c r="AB15" s="48">
        <v>2344176</v>
      </c>
      <c r="AC15" s="48"/>
      <c r="AD15" s="48">
        <v>-34940547</v>
      </c>
      <c r="AE15" s="48"/>
      <c r="AF15" s="14">
        <f>SUM(X15:AD15)</f>
        <v>24243052</v>
      </c>
      <c r="AG15" s="48"/>
      <c r="AH15" s="48">
        <f>SUM(D15:V15,AF15)</f>
        <v>239416234</v>
      </c>
      <c r="AI15" s="48"/>
      <c r="AJ15" s="48">
        <v>45616861</v>
      </c>
      <c r="AL15" s="14">
        <f>SUM(AH15:AJ15)</f>
        <v>285033095</v>
      </c>
    </row>
    <row r="16" spans="1:38" ht="22.5" customHeight="1">
      <c r="A16" s="44" t="s">
        <v>210</v>
      </c>
      <c r="B16" s="53">
        <v>2</v>
      </c>
      <c r="C16" s="68"/>
      <c r="D16" s="10">
        <v>0</v>
      </c>
      <c r="E16" s="9"/>
      <c r="F16" s="10">
        <v>0</v>
      </c>
      <c r="G16" s="6"/>
      <c r="H16" s="10">
        <v>0</v>
      </c>
      <c r="I16" s="9"/>
      <c r="J16" s="10">
        <v>0</v>
      </c>
      <c r="K16" s="9"/>
      <c r="L16" s="10">
        <v>0</v>
      </c>
      <c r="M16" s="9"/>
      <c r="N16" s="10">
        <v>0</v>
      </c>
      <c r="O16" s="9"/>
      <c r="P16" s="10">
        <v>0</v>
      </c>
      <c r="Q16" s="9"/>
      <c r="R16" s="10">
        <v>1959750</v>
      </c>
      <c r="S16" s="46"/>
      <c r="T16" s="10">
        <v>0</v>
      </c>
      <c r="U16" s="77"/>
      <c r="V16" s="10">
        <v>0</v>
      </c>
      <c r="W16" s="77"/>
      <c r="X16" s="10">
        <v>0</v>
      </c>
      <c r="Y16" s="9"/>
      <c r="Z16" s="10">
        <v>0</v>
      </c>
      <c r="AA16" s="78"/>
      <c r="AB16" s="10">
        <v>0</v>
      </c>
      <c r="AC16" s="78"/>
      <c r="AD16" s="10">
        <v>0</v>
      </c>
      <c r="AE16" s="77"/>
      <c r="AF16" s="15">
        <f>SUM(X16:AD16)</f>
        <v>0</v>
      </c>
      <c r="AG16" s="77"/>
      <c r="AH16" s="15">
        <f>SUM(D16:V16,AF16)</f>
        <v>1959750</v>
      </c>
      <c r="AI16" s="6"/>
      <c r="AJ16" s="10">
        <v>0</v>
      </c>
      <c r="AL16" s="10">
        <f>SUM(AH16:AJ16)</f>
        <v>1959750</v>
      </c>
    </row>
    <row r="17" spans="1:38" ht="22.5" customHeight="1">
      <c r="A17" s="45" t="s">
        <v>211</v>
      </c>
      <c r="B17" s="106"/>
      <c r="C17" s="106"/>
      <c r="D17" s="14">
        <f>SUM(D15:D16)</f>
        <v>8413569</v>
      </c>
      <c r="E17" s="12"/>
      <c r="F17" s="14">
        <f>SUM(F15:F16)</f>
        <v>56004025</v>
      </c>
      <c r="G17" s="14"/>
      <c r="H17" s="14">
        <f>SUM(H15:H16)</f>
        <v>5212858</v>
      </c>
      <c r="I17" s="12"/>
      <c r="J17" s="14">
        <f>SUM(J15:J16)</f>
        <v>-9917</v>
      </c>
      <c r="K17" s="12"/>
      <c r="L17" s="14">
        <f>SUM(L15:L16)</f>
        <v>3621945</v>
      </c>
      <c r="M17" s="12"/>
      <c r="N17" s="14">
        <f>SUM(N15:N16)</f>
        <v>929166</v>
      </c>
      <c r="O17" s="12"/>
      <c r="P17" s="14">
        <f>SUM(P15:P16)</f>
        <v>3666565</v>
      </c>
      <c r="Q17" s="12"/>
      <c r="R17" s="14">
        <f>SUM(R15:R16)</f>
        <v>120649885</v>
      </c>
      <c r="S17" s="46"/>
      <c r="T17" s="14">
        <f>SUM(T15:T16)</f>
        <v>-8287164</v>
      </c>
      <c r="U17" s="12"/>
      <c r="V17" s="14">
        <f>SUM(V15:V16)</f>
        <v>26932000</v>
      </c>
      <c r="W17" s="47"/>
      <c r="X17" s="14">
        <f>SUM(X15:X16)</f>
        <v>55278117</v>
      </c>
      <c r="Y17" s="12"/>
      <c r="Z17" s="14">
        <f>SUM(Z15:Z16)</f>
        <v>1561306</v>
      </c>
      <c r="AA17" s="7"/>
      <c r="AB17" s="14">
        <f>SUM(AB15:AB16)</f>
        <v>2344176</v>
      </c>
      <c r="AC17" s="7"/>
      <c r="AD17" s="14">
        <f>SUM(AD15:AD16)</f>
        <v>-34940547</v>
      </c>
      <c r="AE17" s="12"/>
      <c r="AF17" s="14">
        <f>SUM(X17:AD17)</f>
        <v>24243052</v>
      </c>
      <c r="AG17" s="12"/>
      <c r="AH17" s="14">
        <f>SUM(AH15:AH16)</f>
        <v>241375984</v>
      </c>
      <c r="AI17" s="47"/>
      <c r="AJ17" s="14">
        <f>SUM(AJ15:AJ16)</f>
        <v>45616861</v>
      </c>
      <c r="AK17" s="46"/>
      <c r="AL17" s="14">
        <f>SUM(AH17:AJ17)</f>
        <v>286992845</v>
      </c>
    </row>
    <row r="18" spans="1:38" ht="22.5" customHeight="1">
      <c r="A18" s="46" t="s">
        <v>192</v>
      </c>
      <c r="B18" s="53"/>
      <c r="C18" s="5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46"/>
      <c r="T18" s="46"/>
      <c r="U18" s="93"/>
      <c r="V18" s="150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150"/>
      <c r="AI18" s="93"/>
      <c r="AJ18" s="93"/>
      <c r="AK18" s="46"/>
      <c r="AL18" s="151"/>
    </row>
    <row r="19" spans="1:38" ht="22.5" customHeight="1">
      <c r="A19" s="65" t="s">
        <v>193</v>
      </c>
      <c r="B19" s="53"/>
      <c r="C19" s="5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46"/>
      <c r="T19" s="46"/>
      <c r="U19" s="93"/>
      <c r="V19" s="150"/>
      <c r="W19" s="93"/>
      <c r="X19" s="40"/>
      <c r="Y19" s="93"/>
      <c r="Z19" s="93"/>
      <c r="AA19" s="93"/>
      <c r="AB19" s="93"/>
      <c r="AC19" s="93"/>
      <c r="AD19" s="93"/>
      <c r="AE19" s="93"/>
      <c r="AF19" s="93"/>
      <c r="AG19" s="93"/>
      <c r="AH19" s="150"/>
      <c r="AI19" s="93"/>
      <c r="AJ19" s="93"/>
      <c r="AK19" s="46"/>
      <c r="AL19" s="151"/>
    </row>
    <row r="20" spans="1:38" ht="22.5" customHeight="1">
      <c r="A20" s="44" t="s">
        <v>278</v>
      </c>
      <c r="B20" s="53"/>
      <c r="C20" s="53"/>
      <c r="D20" s="23">
        <v>0</v>
      </c>
      <c r="E20" s="23"/>
      <c r="F20" s="23">
        <v>0</v>
      </c>
      <c r="G20" s="23"/>
      <c r="H20" s="23">
        <v>0</v>
      </c>
      <c r="I20" s="23"/>
      <c r="J20" s="23">
        <v>0</v>
      </c>
      <c r="K20" s="23"/>
      <c r="L20" s="23">
        <v>0</v>
      </c>
      <c r="M20" s="23"/>
      <c r="N20" s="23">
        <v>0</v>
      </c>
      <c r="O20" s="90"/>
      <c r="P20" s="23">
        <v>0</v>
      </c>
      <c r="Q20" s="90"/>
      <c r="R20" s="23">
        <v>-3481354</v>
      </c>
      <c r="T20" s="23">
        <v>0</v>
      </c>
      <c r="U20" s="90"/>
      <c r="V20" s="23">
        <v>0</v>
      </c>
      <c r="W20" s="90"/>
      <c r="X20" s="23">
        <v>0</v>
      </c>
      <c r="Y20" s="90"/>
      <c r="Z20" s="23">
        <v>0</v>
      </c>
      <c r="AA20" s="90"/>
      <c r="AB20" s="23">
        <v>0</v>
      </c>
      <c r="AC20" s="90"/>
      <c r="AD20" s="23">
        <v>0</v>
      </c>
      <c r="AE20" s="90"/>
      <c r="AF20" s="23">
        <f>SUM(X20:AD20)</f>
        <v>0</v>
      </c>
      <c r="AG20" s="90"/>
      <c r="AH20" s="6">
        <f>SUM(D20:V20,AF20)</f>
        <v>-3481354</v>
      </c>
      <c r="AI20" s="90"/>
      <c r="AJ20" s="23">
        <v>-1214321</v>
      </c>
      <c r="AL20" s="152">
        <f>SUM(AH20:AJ20)</f>
        <v>-4695675</v>
      </c>
    </row>
    <row r="21" spans="1:38" ht="22.5" customHeight="1">
      <c r="A21" s="44" t="s">
        <v>332</v>
      </c>
      <c r="B21" s="53"/>
      <c r="C21" s="53"/>
      <c r="D21" s="23">
        <v>0</v>
      </c>
      <c r="E21" s="23"/>
      <c r="F21" s="23">
        <v>0</v>
      </c>
      <c r="G21" s="23"/>
      <c r="H21" s="23">
        <v>0</v>
      </c>
      <c r="I21" s="23"/>
      <c r="J21" s="23">
        <v>0</v>
      </c>
      <c r="K21" s="23"/>
      <c r="L21" s="23">
        <v>0</v>
      </c>
      <c r="M21" s="23"/>
      <c r="N21" s="23">
        <v>0</v>
      </c>
      <c r="O21" s="90"/>
      <c r="P21" s="23">
        <v>0</v>
      </c>
      <c r="Q21" s="90"/>
      <c r="R21" s="23">
        <v>1746</v>
      </c>
      <c r="T21" s="23">
        <v>-2912</v>
      </c>
      <c r="U21" s="90"/>
      <c r="V21" s="23">
        <v>0</v>
      </c>
      <c r="W21" s="90"/>
      <c r="X21" s="23">
        <v>0</v>
      </c>
      <c r="Y21" s="90"/>
      <c r="Z21" s="23">
        <v>0</v>
      </c>
      <c r="AA21" s="90"/>
      <c r="AB21" s="23">
        <v>0</v>
      </c>
      <c r="AC21" s="90"/>
      <c r="AD21" s="23">
        <v>0</v>
      </c>
      <c r="AE21" s="90"/>
      <c r="AF21" s="23">
        <f>SUM(X21:AD21)</f>
        <v>0</v>
      </c>
      <c r="AG21" s="90"/>
      <c r="AH21" s="6">
        <f>SUM(D21:V21,AF21)</f>
        <v>-1166</v>
      </c>
      <c r="AI21" s="90"/>
      <c r="AJ21" s="23">
        <v>2730</v>
      </c>
      <c r="AL21" s="152">
        <f>SUM(AH21:AJ21)</f>
        <v>1564</v>
      </c>
    </row>
    <row r="22" spans="1:38" ht="22.5" customHeight="1">
      <c r="A22" s="65" t="s">
        <v>195</v>
      </c>
      <c r="D22" s="16">
        <f>SUM(D20:D21)</f>
        <v>0</v>
      </c>
      <c r="E22" s="11"/>
      <c r="F22" s="16">
        <f>SUM(F20:F21)</f>
        <v>0</v>
      </c>
      <c r="G22" s="40"/>
      <c r="H22" s="16">
        <f>SUM(H20:H21)</f>
        <v>0</v>
      </c>
      <c r="I22" s="11"/>
      <c r="J22" s="16">
        <f>SUM(J20:J21)</f>
        <v>0</v>
      </c>
      <c r="K22" s="11"/>
      <c r="L22" s="16">
        <f>SUM(L20:L21)</f>
        <v>0</v>
      </c>
      <c r="M22" s="12"/>
      <c r="N22" s="16">
        <f>SUM(N20:N21)</f>
        <v>0</v>
      </c>
      <c r="O22" s="11"/>
      <c r="P22" s="16">
        <f>SUM(P20:P21)</f>
        <v>0</v>
      </c>
      <c r="Q22" s="11"/>
      <c r="R22" s="16">
        <f>SUM(R20:R21)</f>
        <v>-3479608</v>
      </c>
      <c r="S22" s="46"/>
      <c r="T22" s="16">
        <f>SUM(T20:T21)</f>
        <v>-2912</v>
      </c>
      <c r="U22" s="11"/>
      <c r="V22" s="16">
        <f>SUM(V20:V21)</f>
        <v>0</v>
      </c>
      <c r="W22" s="47"/>
      <c r="X22" s="16">
        <f>SUM(X20:X21)</f>
        <v>0</v>
      </c>
      <c r="Y22" s="11"/>
      <c r="Z22" s="16">
        <f>SUM(Z20:Z21)</f>
        <v>0</v>
      </c>
      <c r="AA22" s="41"/>
      <c r="AB22" s="16">
        <f>SUM(AB20:AB21)</f>
        <v>0</v>
      </c>
      <c r="AC22" s="41"/>
      <c r="AD22" s="16">
        <f>SUM(AD20:AD21)</f>
        <v>0</v>
      </c>
      <c r="AE22" s="11"/>
      <c r="AF22" s="16">
        <f>SUM(AF20:AF21)</f>
        <v>0</v>
      </c>
      <c r="AG22" s="11"/>
      <c r="AH22" s="16">
        <f>SUM(AH20:AH21)</f>
        <v>-3482520</v>
      </c>
      <c r="AI22" s="47"/>
      <c r="AJ22" s="16">
        <f>SUM(AJ20:AJ21)</f>
        <v>-1211591</v>
      </c>
      <c r="AK22" s="46"/>
      <c r="AL22" s="16">
        <f>SUM(AL20:AL21)</f>
        <v>-4694111</v>
      </c>
    </row>
    <row r="23" spans="1:38" ht="22.5" customHeight="1">
      <c r="A23" s="66" t="s">
        <v>338</v>
      </c>
      <c r="D23" s="11"/>
      <c r="E23" s="11"/>
      <c r="F23" s="11"/>
      <c r="G23" s="11"/>
      <c r="H23" s="11"/>
      <c r="I23" s="11"/>
      <c r="J23" s="11"/>
      <c r="K23" s="11"/>
      <c r="L23" s="11"/>
      <c r="M23" s="12"/>
      <c r="N23" s="11"/>
      <c r="O23" s="11"/>
      <c r="P23" s="11"/>
      <c r="Q23" s="11"/>
      <c r="R23" s="11"/>
      <c r="S23" s="46"/>
      <c r="T23" s="46"/>
      <c r="U23" s="11"/>
      <c r="V23" s="11"/>
      <c r="W23" s="47"/>
      <c r="X23" s="11"/>
      <c r="Y23" s="11"/>
      <c r="Z23" s="11"/>
      <c r="AA23" s="41"/>
      <c r="AB23" s="11"/>
      <c r="AC23" s="41"/>
      <c r="AD23" s="11"/>
      <c r="AE23" s="11"/>
      <c r="AF23" s="11"/>
      <c r="AG23" s="11"/>
      <c r="AH23" s="152"/>
      <c r="AI23" s="47"/>
      <c r="AJ23" s="152"/>
      <c r="AK23" s="46"/>
      <c r="AL23" s="149"/>
    </row>
    <row r="24" spans="1:38" ht="22.5" customHeight="1">
      <c r="A24" s="44" t="s">
        <v>197</v>
      </c>
      <c r="D24" s="11"/>
      <c r="E24" s="11"/>
      <c r="F24" s="11"/>
      <c r="G24" s="11"/>
      <c r="H24" s="11"/>
      <c r="I24" s="11"/>
      <c r="J24" s="11"/>
      <c r="K24" s="11"/>
      <c r="L24" s="11"/>
      <c r="M24" s="12"/>
      <c r="N24" s="11"/>
      <c r="O24" s="11"/>
      <c r="P24" s="11"/>
      <c r="Q24" s="11"/>
      <c r="R24" s="11"/>
      <c r="S24" s="46"/>
      <c r="T24" s="46"/>
      <c r="U24" s="11"/>
      <c r="V24" s="11"/>
      <c r="W24" s="47"/>
      <c r="X24" s="11"/>
      <c r="Y24" s="11"/>
      <c r="Z24" s="11"/>
      <c r="AA24" s="41"/>
      <c r="AB24" s="11"/>
      <c r="AC24" s="41"/>
      <c r="AD24" s="11"/>
      <c r="AE24" s="11"/>
      <c r="AF24" s="11"/>
      <c r="AG24" s="11"/>
      <c r="AH24" s="152"/>
      <c r="AI24" s="47"/>
      <c r="AJ24" s="152"/>
      <c r="AK24" s="46"/>
      <c r="AL24" s="149"/>
    </row>
    <row r="25" spans="1:38" ht="22.5" customHeight="1">
      <c r="A25" s="44" t="s">
        <v>198</v>
      </c>
      <c r="B25" s="53"/>
      <c r="D25" s="23">
        <v>0</v>
      </c>
      <c r="E25" s="76"/>
      <c r="F25" s="23">
        <v>0</v>
      </c>
      <c r="G25" s="152"/>
      <c r="H25" s="23">
        <v>-2357</v>
      </c>
      <c r="I25" s="152"/>
      <c r="J25" s="23">
        <v>0</v>
      </c>
      <c r="K25" s="152"/>
      <c r="L25" s="23">
        <v>0</v>
      </c>
      <c r="M25" s="6"/>
      <c r="N25" s="152">
        <v>0</v>
      </c>
      <c r="O25" s="152"/>
      <c r="P25" s="152">
        <v>0</v>
      </c>
      <c r="Q25" s="152"/>
      <c r="R25" s="23">
        <v>0</v>
      </c>
      <c r="S25" s="46"/>
      <c r="T25" s="23">
        <v>0</v>
      </c>
      <c r="U25" s="152"/>
      <c r="V25" s="152">
        <v>0</v>
      </c>
      <c r="W25" s="152"/>
      <c r="X25" s="23">
        <v>138</v>
      </c>
      <c r="Y25" s="152"/>
      <c r="Z25" s="23">
        <v>0</v>
      </c>
      <c r="AA25" s="152"/>
      <c r="AB25" s="23">
        <v>0</v>
      </c>
      <c r="AC25" s="152"/>
      <c r="AD25" s="23">
        <v>-1594</v>
      </c>
      <c r="AE25" s="152"/>
      <c r="AF25" s="23">
        <f>SUM(X25:AD25)</f>
        <v>-1456</v>
      </c>
      <c r="AG25" s="152"/>
      <c r="AH25" s="6">
        <f>SUM(D25:V25,AF25)</f>
        <v>-3813</v>
      </c>
      <c r="AI25" s="152"/>
      <c r="AJ25" s="23">
        <v>-6376</v>
      </c>
      <c r="AL25" s="152">
        <f>SUM(AH25:AJ25)</f>
        <v>-10189</v>
      </c>
    </row>
    <row r="26" spans="1:38" ht="22.5" customHeight="1">
      <c r="A26" s="44" t="s">
        <v>333</v>
      </c>
      <c r="D26" s="23">
        <v>0</v>
      </c>
      <c r="E26" s="76"/>
      <c r="F26" s="23">
        <v>0</v>
      </c>
      <c r="G26" s="152"/>
      <c r="H26" s="23">
        <v>2174</v>
      </c>
      <c r="I26" s="152"/>
      <c r="J26" s="23">
        <v>0</v>
      </c>
      <c r="K26" s="152"/>
      <c r="L26" s="23">
        <v>0</v>
      </c>
      <c r="M26" s="6"/>
      <c r="N26" s="23">
        <v>0</v>
      </c>
      <c r="O26" s="152"/>
      <c r="P26" s="23">
        <v>0</v>
      </c>
      <c r="Q26" s="152"/>
      <c r="R26" s="23">
        <v>0</v>
      </c>
      <c r="S26" s="46"/>
      <c r="T26" s="23">
        <v>0</v>
      </c>
      <c r="U26" s="152"/>
      <c r="V26" s="152">
        <v>0</v>
      </c>
      <c r="W26" s="152"/>
      <c r="X26" s="23">
        <v>0</v>
      </c>
      <c r="Y26" s="152"/>
      <c r="Z26" s="23">
        <v>0</v>
      </c>
      <c r="AA26" s="152"/>
      <c r="AB26" s="23">
        <v>0</v>
      </c>
      <c r="AC26" s="152"/>
      <c r="AD26" s="23">
        <v>0</v>
      </c>
      <c r="AE26" s="152"/>
      <c r="AF26" s="23">
        <f>SUM(X26:AD26)</f>
        <v>0</v>
      </c>
      <c r="AG26" s="152"/>
      <c r="AH26" s="6">
        <f>SUM(D26:V26,AF26)</f>
        <v>2174</v>
      </c>
      <c r="AI26" s="152"/>
      <c r="AJ26" s="23">
        <v>0</v>
      </c>
      <c r="AL26" s="152">
        <f>SUM(AH26:AJ26)</f>
        <v>2174</v>
      </c>
    </row>
    <row r="27" spans="1:38" ht="22.5" customHeight="1">
      <c r="A27" s="44" t="s">
        <v>200</v>
      </c>
      <c r="D27" s="23">
        <v>0</v>
      </c>
      <c r="E27" s="76"/>
      <c r="F27" s="23">
        <v>0</v>
      </c>
      <c r="G27" s="152"/>
      <c r="H27" s="23">
        <v>0</v>
      </c>
      <c r="I27" s="152"/>
      <c r="J27" s="23">
        <v>0</v>
      </c>
      <c r="K27" s="152"/>
      <c r="L27" s="23">
        <v>0</v>
      </c>
      <c r="M27" s="6"/>
      <c r="N27" s="23">
        <v>0</v>
      </c>
      <c r="O27" s="152"/>
      <c r="P27" s="23">
        <v>0</v>
      </c>
      <c r="Q27" s="152"/>
      <c r="R27" s="23">
        <v>0</v>
      </c>
      <c r="S27" s="46"/>
      <c r="T27" s="23">
        <v>0</v>
      </c>
      <c r="U27" s="152"/>
      <c r="V27" s="152">
        <v>0</v>
      </c>
      <c r="W27" s="152"/>
      <c r="X27" s="23">
        <v>0</v>
      </c>
      <c r="Y27" s="152"/>
      <c r="Z27" s="23">
        <v>0</v>
      </c>
      <c r="AA27" s="152"/>
      <c r="AB27" s="23">
        <v>0</v>
      </c>
      <c r="AC27" s="152"/>
      <c r="AD27" s="23">
        <v>0</v>
      </c>
      <c r="AE27" s="152"/>
      <c r="AF27" s="23">
        <f>SUM(X27:AD27)</f>
        <v>0</v>
      </c>
      <c r="AG27" s="152"/>
      <c r="AH27" s="6">
        <f>SUM(D27:V27,AF27)</f>
        <v>0</v>
      </c>
      <c r="AI27" s="152"/>
      <c r="AJ27" s="23">
        <v>55563</v>
      </c>
      <c r="AL27" s="152">
        <f>SUM(AH27:AJ27)</f>
        <v>55563</v>
      </c>
    </row>
    <row r="28" spans="1:38" ht="22.5" customHeight="1">
      <c r="A28" s="44" t="s">
        <v>201</v>
      </c>
      <c r="D28" s="15">
        <v>0</v>
      </c>
      <c r="E28" s="153"/>
      <c r="F28" s="15">
        <v>0</v>
      </c>
      <c r="G28" s="152"/>
      <c r="H28" s="15">
        <v>6502</v>
      </c>
      <c r="I28" s="76"/>
      <c r="J28" s="15">
        <v>0</v>
      </c>
      <c r="K28" s="76"/>
      <c r="L28" s="15">
        <v>0</v>
      </c>
      <c r="M28" s="9"/>
      <c r="N28" s="15">
        <v>0</v>
      </c>
      <c r="O28" s="76"/>
      <c r="P28" s="15">
        <v>0</v>
      </c>
      <c r="Q28" s="76"/>
      <c r="R28" s="15">
        <v>-726</v>
      </c>
      <c r="S28" s="46"/>
      <c r="T28" s="15">
        <v>0</v>
      </c>
      <c r="U28" s="77"/>
      <c r="V28" s="10">
        <v>0</v>
      </c>
      <c r="W28" s="77"/>
      <c r="X28" s="15">
        <v>0</v>
      </c>
      <c r="Y28" s="76"/>
      <c r="Z28" s="15">
        <v>0</v>
      </c>
      <c r="AA28" s="78"/>
      <c r="AB28" s="15">
        <v>-5776</v>
      </c>
      <c r="AC28" s="78"/>
      <c r="AD28" s="15">
        <v>-31674</v>
      </c>
      <c r="AE28" s="77"/>
      <c r="AF28" s="15">
        <f>SUM(X28:AD28)</f>
        <v>-37450</v>
      </c>
      <c r="AG28" s="77"/>
      <c r="AH28" s="10">
        <f>SUM(D28:V28,AF28)</f>
        <v>-31674</v>
      </c>
      <c r="AI28" s="152"/>
      <c r="AJ28" s="10">
        <v>-213585</v>
      </c>
      <c r="AL28" s="10">
        <f>SUM(AH28:AJ28)</f>
        <v>-245259</v>
      </c>
    </row>
    <row r="29" spans="1:38" ht="22.5" customHeight="1">
      <c r="A29" s="67" t="s">
        <v>342</v>
      </c>
      <c r="D29" s="13">
        <f>SUM(D23:D28)</f>
        <v>0</v>
      </c>
      <c r="E29" s="11"/>
      <c r="F29" s="13">
        <f>SUM(F23:F28)</f>
        <v>0</v>
      </c>
      <c r="G29" s="40"/>
      <c r="H29" s="13">
        <f>SUM(H23:H28)</f>
        <v>6319</v>
      </c>
      <c r="I29" s="11"/>
      <c r="J29" s="13">
        <f>SUM(J23:J28)</f>
        <v>0</v>
      </c>
      <c r="K29" s="11"/>
      <c r="L29" s="13">
        <f>SUM(L23:L28)</f>
        <v>0</v>
      </c>
      <c r="M29" s="12"/>
      <c r="N29" s="13">
        <f>SUM(N23:N28)</f>
        <v>0</v>
      </c>
      <c r="O29" s="11"/>
      <c r="P29" s="13">
        <f>SUM(P23:P28)</f>
        <v>0</v>
      </c>
      <c r="Q29" s="11"/>
      <c r="R29" s="13">
        <f>SUM(R23:R28)</f>
        <v>-726</v>
      </c>
      <c r="S29" s="46"/>
      <c r="T29" s="13">
        <f>SUM(T23:T28)</f>
        <v>0</v>
      </c>
      <c r="U29" s="11"/>
      <c r="V29" s="13">
        <f>SUM(V23:V28)</f>
        <v>0</v>
      </c>
      <c r="W29" s="47"/>
      <c r="X29" s="13">
        <f>SUM(X23:X28)</f>
        <v>138</v>
      </c>
      <c r="Y29" s="11"/>
      <c r="Z29" s="13">
        <f>SUM(Z23:Z28)</f>
        <v>0</v>
      </c>
      <c r="AA29" s="41"/>
      <c r="AB29" s="13">
        <f>SUM(AB23:AB28)</f>
        <v>-5776</v>
      </c>
      <c r="AC29" s="41"/>
      <c r="AD29" s="13">
        <f>SUM(AD23:AD28)</f>
        <v>-33268</v>
      </c>
      <c r="AE29" s="11"/>
      <c r="AF29" s="13">
        <f>SUM(AF23:AF28)</f>
        <v>-38906</v>
      </c>
      <c r="AG29" s="11"/>
      <c r="AH29" s="13">
        <f>SUM(AH23:AH28)</f>
        <v>-33313</v>
      </c>
      <c r="AI29" s="47"/>
      <c r="AJ29" s="13">
        <f>SUM(AJ23:AJ28)</f>
        <v>-164398</v>
      </c>
      <c r="AK29" s="46"/>
      <c r="AL29" s="13">
        <f>SUM(AL23:AL28)</f>
        <v>-197711</v>
      </c>
    </row>
    <row r="30" spans="1:38" ht="22.5" customHeight="1">
      <c r="A30" s="50" t="s">
        <v>203</v>
      </c>
      <c r="D30" s="13">
        <f>SUM(D22,D29)</f>
        <v>0</v>
      </c>
      <c r="E30" s="47"/>
      <c r="F30" s="13">
        <f>SUM(F22,F29)</f>
        <v>0</v>
      </c>
      <c r="G30" s="40"/>
      <c r="H30" s="13">
        <f>SUM(H22,H29)</f>
        <v>6319</v>
      </c>
      <c r="I30" s="11"/>
      <c r="J30" s="13">
        <f>SUM(J22,J29)</f>
        <v>0</v>
      </c>
      <c r="K30" s="11"/>
      <c r="L30" s="13">
        <f>SUM(L22,L29)</f>
        <v>0</v>
      </c>
      <c r="M30" s="47"/>
      <c r="N30" s="13">
        <f>SUM(N22,N29)</f>
        <v>0</v>
      </c>
      <c r="O30" s="11"/>
      <c r="P30" s="13">
        <f>SUM(P22,P29)</f>
        <v>0</v>
      </c>
      <c r="Q30" s="11"/>
      <c r="R30" s="13">
        <f>SUM(R22,R29)</f>
        <v>-3480334</v>
      </c>
      <c r="S30" s="46"/>
      <c r="T30" s="13">
        <f>SUM(T22,T29)</f>
        <v>-2912</v>
      </c>
      <c r="U30" s="47"/>
      <c r="V30" s="13">
        <f>SUM(V22,V29)</f>
        <v>0</v>
      </c>
      <c r="W30" s="47"/>
      <c r="X30" s="13">
        <f>SUM(X22,X29)</f>
        <v>138</v>
      </c>
      <c r="Y30" s="47"/>
      <c r="Z30" s="13">
        <f>SUM(Z22,Z29)</f>
        <v>0</v>
      </c>
      <c r="AA30" s="79"/>
      <c r="AB30" s="13">
        <f>SUM(AB22,AB29)</f>
        <v>-5776</v>
      </c>
      <c r="AC30" s="79"/>
      <c r="AD30" s="13">
        <f>SUM(AD22,AD29)</f>
        <v>-33268</v>
      </c>
      <c r="AE30" s="47"/>
      <c r="AF30" s="13">
        <f>SUM(AF22,AF29)</f>
        <v>-38906</v>
      </c>
      <c r="AG30" s="47"/>
      <c r="AH30" s="13">
        <f>SUM(AH22,AH29)</f>
        <v>-3515833</v>
      </c>
      <c r="AI30" s="47"/>
      <c r="AJ30" s="13">
        <f>SUM(AJ22,AJ29)</f>
        <v>-1375989</v>
      </c>
      <c r="AK30" s="46"/>
      <c r="AL30" s="13">
        <f>SUM(AL22,AL29)</f>
        <v>-4891822</v>
      </c>
    </row>
    <row r="31" spans="1:38" ht="22.5" customHeight="1">
      <c r="A31" s="50" t="s">
        <v>204</v>
      </c>
      <c r="D31" s="11"/>
      <c r="E31" s="47"/>
      <c r="F31" s="11"/>
      <c r="G31" s="11"/>
      <c r="H31" s="11"/>
      <c r="I31" s="11"/>
      <c r="J31" s="11"/>
      <c r="K31" s="11"/>
      <c r="L31" s="11"/>
      <c r="M31" s="47"/>
      <c r="N31" s="11"/>
      <c r="O31" s="11"/>
      <c r="P31" s="11"/>
      <c r="Q31" s="11"/>
      <c r="R31" s="11"/>
      <c r="S31" s="46"/>
      <c r="T31" s="46"/>
      <c r="U31" s="47"/>
      <c r="V31" s="11"/>
      <c r="W31" s="47"/>
      <c r="X31" s="11"/>
      <c r="Y31" s="47"/>
      <c r="Z31" s="11"/>
      <c r="AA31" s="79"/>
      <c r="AB31" s="11"/>
      <c r="AC31" s="79"/>
      <c r="AD31" s="11"/>
      <c r="AE31" s="47"/>
      <c r="AF31" s="11"/>
      <c r="AG31" s="47"/>
      <c r="AH31" s="152"/>
      <c r="AI31" s="47"/>
      <c r="AJ31" s="48"/>
      <c r="AK31" s="46"/>
      <c r="AL31" s="149"/>
    </row>
    <row r="32" spans="1:38" ht="22.5" customHeight="1">
      <c r="A32" s="64" t="s">
        <v>212</v>
      </c>
      <c r="D32" s="23">
        <v>0</v>
      </c>
      <c r="E32" s="76"/>
      <c r="F32" s="23">
        <v>0</v>
      </c>
      <c r="G32" s="152"/>
      <c r="H32" s="23">
        <v>0</v>
      </c>
      <c r="I32" s="152"/>
      <c r="J32" s="23">
        <v>0</v>
      </c>
      <c r="K32" s="152"/>
      <c r="L32" s="23">
        <v>0</v>
      </c>
      <c r="M32" s="6"/>
      <c r="N32" s="23">
        <v>0</v>
      </c>
      <c r="O32" s="152"/>
      <c r="P32" s="23">
        <v>0</v>
      </c>
      <c r="Q32" s="152"/>
      <c r="R32" s="23">
        <v>15385605</v>
      </c>
      <c r="T32" s="23">
        <v>0</v>
      </c>
      <c r="U32" s="152"/>
      <c r="V32" s="152">
        <v>0</v>
      </c>
      <c r="W32" s="152"/>
      <c r="X32" s="23">
        <v>0</v>
      </c>
      <c r="Y32" s="152"/>
      <c r="Z32" s="23">
        <v>0</v>
      </c>
      <c r="AA32" s="152"/>
      <c r="AB32" s="23">
        <v>0</v>
      </c>
      <c r="AC32" s="152"/>
      <c r="AD32" s="23">
        <v>0</v>
      </c>
      <c r="AE32" s="152"/>
      <c r="AF32" s="23">
        <f>SUM(X32:AD32)</f>
        <v>0</v>
      </c>
      <c r="AG32" s="152"/>
      <c r="AH32" s="23">
        <f>SUM(D32:V32,AF32)</f>
        <v>15385605</v>
      </c>
      <c r="AI32" s="152"/>
      <c r="AJ32" s="23">
        <v>2260827</v>
      </c>
      <c r="AL32" s="152">
        <f>SUM(AH32:AJ32)</f>
        <v>17646432</v>
      </c>
    </row>
    <row r="33" spans="1:38" ht="22.5" customHeight="1">
      <c r="A33" s="64" t="s">
        <v>205</v>
      </c>
      <c r="D33" s="76"/>
      <c r="E33" s="76"/>
      <c r="F33" s="76"/>
      <c r="G33" s="76"/>
      <c r="H33" s="76"/>
      <c r="I33" s="76"/>
      <c r="J33" s="76"/>
      <c r="K33" s="76"/>
      <c r="L33" s="76"/>
      <c r="M33" s="9"/>
      <c r="N33" s="76"/>
      <c r="O33" s="76"/>
      <c r="P33" s="76"/>
      <c r="Q33" s="76"/>
      <c r="R33" s="154"/>
      <c r="U33" s="80"/>
      <c r="V33" s="76"/>
      <c r="W33" s="80"/>
      <c r="X33" s="76"/>
      <c r="Y33" s="76"/>
      <c r="Z33" s="76"/>
      <c r="AA33" s="155"/>
      <c r="AB33" s="76"/>
      <c r="AC33" s="155"/>
      <c r="AD33" s="76"/>
      <c r="AE33" s="76"/>
      <c r="AF33" s="23"/>
      <c r="AG33" s="80"/>
      <c r="AH33" s="23"/>
      <c r="AI33" s="80"/>
      <c r="AJ33" s="152"/>
      <c r="AL33" s="152"/>
    </row>
    <row r="34" spans="1:38" ht="22.5" customHeight="1">
      <c r="A34" s="64" t="s">
        <v>334</v>
      </c>
      <c r="D34" s="23">
        <v>0</v>
      </c>
      <c r="E34" s="76"/>
      <c r="F34" s="23">
        <v>0</v>
      </c>
      <c r="G34" s="152"/>
      <c r="H34" s="23">
        <v>0</v>
      </c>
      <c r="I34" s="152"/>
      <c r="J34" s="23">
        <v>0</v>
      </c>
      <c r="K34" s="152"/>
      <c r="L34" s="23">
        <v>0</v>
      </c>
      <c r="M34" s="6"/>
      <c r="N34" s="23">
        <v>0</v>
      </c>
      <c r="O34" s="76"/>
      <c r="P34" s="23">
        <v>0</v>
      </c>
      <c r="Q34" s="76"/>
      <c r="R34" s="23">
        <v>-5428</v>
      </c>
      <c r="T34" s="23">
        <v>0</v>
      </c>
      <c r="U34" s="152"/>
      <c r="V34" s="152">
        <v>0</v>
      </c>
      <c r="W34" s="80"/>
      <c r="X34" s="23">
        <v>0</v>
      </c>
      <c r="Y34" s="152"/>
      <c r="Z34" s="23">
        <v>0</v>
      </c>
      <c r="AA34" s="152"/>
      <c r="AB34" s="23">
        <v>0</v>
      </c>
      <c r="AC34" s="152"/>
      <c r="AD34" s="23">
        <v>0</v>
      </c>
      <c r="AE34" s="152"/>
      <c r="AF34" s="23">
        <f>SUM(X34:AD34)</f>
        <v>0</v>
      </c>
      <c r="AG34" s="152"/>
      <c r="AH34" s="23">
        <f>SUM(D34:V34,AF34)</f>
        <v>-5428</v>
      </c>
      <c r="AI34" s="80"/>
      <c r="AJ34" s="23">
        <v>-3307</v>
      </c>
      <c r="AL34" s="152">
        <f>SUM(AH34:AJ34)</f>
        <v>-8735</v>
      </c>
    </row>
    <row r="35" spans="1:38" ht="22.5" customHeight="1">
      <c r="A35" s="64" t="s">
        <v>206</v>
      </c>
      <c r="D35" s="23">
        <v>0</v>
      </c>
      <c r="E35" s="76"/>
      <c r="F35" s="23">
        <v>0</v>
      </c>
      <c r="G35" s="152"/>
      <c r="H35" s="23">
        <v>0</v>
      </c>
      <c r="I35" s="152"/>
      <c r="J35" s="23">
        <v>0</v>
      </c>
      <c r="K35" s="152"/>
      <c r="L35" s="23">
        <v>0</v>
      </c>
      <c r="M35" s="6"/>
      <c r="N35" s="23">
        <v>0</v>
      </c>
      <c r="O35" s="76"/>
      <c r="P35" s="23">
        <v>0</v>
      </c>
      <c r="Q35" s="76"/>
      <c r="R35" s="10">
        <v>0</v>
      </c>
      <c r="T35" s="10">
        <v>0</v>
      </c>
      <c r="U35" s="76"/>
      <c r="V35" s="10">
        <v>0</v>
      </c>
      <c r="W35" s="80"/>
      <c r="X35" s="10">
        <v>-52402</v>
      </c>
      <c r="Y35" s="76"/>
      <c r="Z35" s="10">
        <v>-1169359</v>
      </c>
      <c r="AA35" s="52"/>
      <c r="AB35" s="10">
        <v>2532231</v>
      </c>
      <c r="AC35" s="52"/>
      <c r="AD35" s="10">
        <v>-11418145</v>
      </c>
      <c r="AE35" s="80"/>
      <c r="AF35" s="23">
        <f>SUM(X35:AD35)</f>
        <v>-10107675</v>
      </c>
      <c r="AG35" s="152"/>
      <c r="AH35" s="23">
        <f>SUM(D35:V35,AF35)</f>
        <v>-10107675</v>
      </c>
      <c r="AI35" s="80"/>
      <c r="AJ35" s="10">
        <v>-1757407</v>
      </c>
      <c r="AL35" s="152">
        <f>SUM(AH35:AJ35)</f>
        <v>-11865082</v>
      </c>
    </row>
    <row r="36" spans="1:38" ht="22.5" customHeight="1">
      <c r="A36" s="50" t="s">
        <v>207</v>
      </c>
      <c r="D36" s="16">
        <f>SUM(D31:D35)</f>
        <v>0</v>
      </c>
      <c r="E36" s="11"/>
      <c r="F36" s="16">
        <f>SUM(F31:F35)</f>
        <v>0</v>
      </c>
      <c r="G36" s="40"/>
      <c r="H36" s="16">
        <f>SUM(H31:H35)</f>
        <v>0</v>
      </c>
      <c r="I36" s="11"/>
      <c r="J36" s="16">
        <f>SUM(J31:J35)</f>
        <v>0</v>
      </c>
      <c r="K36" s="11"/>
      <c r="L36" s="16">
        <f>SUM(L31:L35)</f>
        <v>0</v>
      </c>
      <c r="M36" s="12"/>
      <c r="N36" s="16">
        <f>SUM(N31:N35)</f>
        <v>0</v>
      </c>
      <c r="O36" s="11"/>
      <c r="P36" s="16">
        <f>SUM(P31:P35)</f>
        <v>0</v>
      </c>
      <c r="Q36" s="11"/>
      <c r="R36" s="16">
        <f>SUM(R31:R35)</f>
        <v>15380177</v>
      </c>
      <c r="S36" s="46"/>
      <c r="T36" s="16">
        <f>SUM(T31:T35)</f>
        <v>0</v>
      </c>
      <c r="U36" s="81"/>
      <c r="V36" s="16">
        <f>SUM(V31:V35)</f>
        <v>0</v>
      </c>
      <c r="W36" s="81"/>
      <c r="X36" s="16">
        <f>SUM(X31:X35)</f>
        <v>-52402</v>
      </c>
      <c r="Y36" s="11"/>
      <c r="Z36" s="16">
        <f>SUM(Z31:Z35)</f>
        <v>-1169359</v>
      </c>
      <c r="AA36" s="82"/>
      <c r="AB36" s="16">
        <f>SUM(AB31:AB35)</f>
        <v>2532231</v>
      </c>
      <c r="AC36" s="82"/>
      <c r="AD36" s="16">
        <f>SUM(AD31:AD35)</f>
        <v>-11418145</v>
      </c>
      <c r="AE36" s="81"/>
      <c r="AF36" s="16">
        <f>SUM(AF31:AF35)</f>
        <v>-10107675</v>
      </c>
      <c r="AG36" s="81"/>
      <c r="AH36" s="16">
        <f>SUM(AH31:AH35)</f>
        <v>5272502</v>
      </c>
      <c r="AI36" s="81"/>
      <c r="AJ36" s="16">
        <f>SUM(AJ31:AJ35)</f>
        <v>500113</v>
      </c>
      <c r="AK36" s="46"/>
      <c r="AL36" s="16">
        <f>SUM(AL31:AL35)</f>
        <v>5772615</v>
      </c>
    </row>
    <row r="37" spans="1:38" ht="22.5" customHeight="1">
      <c r="A37" s="64" t="s">
        <v>219</v>
      </c>
      <c r="D37" s="14"/>
      <c r="E37" s="11"/>
      <c r="F37" s="14"/>
      <c r="G37" s="40"/>
      <c r="H37" s="14"/>
      <c r="I37" s="11"/>
      <c r="J37" s="14"/>
      <c r="K37" s="11"/>
      <c r="L37" s="14"/>
      <c r="M37" s="12"/>
      <c r="N37" s="14"/>
      <c r="O37" s="11"/>
      <c r="P37" s="14"/>
      <c r="Q37" s="11"/>
      <c r="R37" s="14"/>
      <c r="S37" s="46"/>
      <c r="T37" s="14"/>
      <c r="U37" s="81"/>
      <c r="V37" s="14"/>
      <c r="W37" s="81"/>
      <c r="X37" s="14"/>
      <c r="Y37" s="11"/>
      <c r="Z37" s="14"/>
      <c r="AA37" s="82"/>
      <c r="AB37" s="14"/>
      <c r="AC37" s="82"/>
      <c r="AD37" s="14"/>
      <c r="AE37" s="81"/>
      <c r="AF37" s="14"/>
      <c r="AG37" s="81"/>
      <c r="AH37" s="14"/>
      <c r="AI37" s="81"/>
      <c r="AJ37" s="14"/>
      <c r="AK37" s="46"/>
      <c r="AL37" s="14"/>
    </row>
    <row r="38" spans="1:38" ht="22.5" customHeight="1">
      <c r="A38" s="64" t="s">
        <v>279</v>
      </c>
      <c r="B38" s="53"/>
      <c r="D38" s="23">
        <v>0</v>
      </c>
      <c r="E38" s="76"/>
      <c r="F38" s="23">
        <v>0</v>
      </c>
      <c r="G38" s="152"/>
      <c r="H38" s="23">
        <v>0</v>
      </c>
      <c r="I38" s="152"/>
      <c r="J38" s="23">
        <v>0</v>
      </c>
      <c r="K38" s="152"/>
      <c r="L38" s="23">
        <v>0</v>
      </c>
      <c r="M38" s="6"/>
      <c r="N38" s="23">
        <v>0</v>
      </c>
      <c r="O38" s="76"/>
      <c r="P38" s="23">
        <v>0</v>
      </c>
      <c r="Q38" s="76"/>
      <c r="R38" s="23">
        <v>-813862</v>
      </c>
      <c r="T38" s="23">
        <v>0</v>
      </c>
      <c r="U38" s="77"/>
      <c r="V38" s="6">
        <v>0</v>
      </c>
      <c r="W38" s="77"/>
      <c r="X38" s="6">
        <v>0</v>
      </c>
      <c r="Y38" s="76"/>
      <c r="Z38" s="23">
        <v>0</v>
      </c>
      <c r="AA38" s="78"/>
      <c r="AB38" s="23">
        <v>0</v>
      </c>
      <c r="AC38" s="78"/>
      <c r="AD38" s="23">
        <v>0</v>
      </c>
      <c r="AE38" s="77"/>
      <c r="AF38" s="23">
        <f>SUM(X38:AD38)</f>
        <v>0</v>
      </c>
      <c r="AG38" s="77"/>
      <c r="AH38" s="23">
        <f>SUM(D38:V38,AF38)</f>
        <v>-813862</v>
      </c>
      <c r="AI38" s="152"/>
      <c r="AJ38" s="6">
        <v>0</v>
      </c>
      <c r="AL38" s="6">
        <f>SUM(AH38:AJ38)</f>
        <v>-813862</v>
      </c>
    </row>
    <row r="39" spans="1:38" ht="22.5" customHeight="1">
      <c r="A39" s="64" t="s">
        <v>208</v>
      </c>
      <c r="D39" s="15">
        <v>0</v>
      </c>
      <c r="E39" s="76"/>
      <c r="F39" s="15">
        <v>0</v>
      </c>
      <c r="G39" s="152"/>
      <c r="H39" s="15">
        <v>0</v>
      </c>
      <c r="I39" s="152"/>
      <c r="J39" s="15">
        <v>0</v>
      </c>
      <c r="K39" s="152"/>
      <c r="L39" s="15">
        <v>0</v>
      </c>
      <c r="M39" s="6"/>
      <c r="N39" s="15">
        <v>0</v>
      </c>
      <c r="O39" s="9"/>
      <c r="P39" s="15">
        <v>0</v>
      </c>
      <c r="Q39" s="9"/>
      <c r="R39" s="15">
        <v>433591</v>
      </c>
      <c r="T39" s="15">
        <v>0</v>
      </c>
      <c r="U39" s="77"/>
      <c r="V39" s="15">
        <v>0</v>
      </c>
      <c r="W39" s="77"/>
      <c r="X39" s="10">
        <v>-362175</v>
      </c>
      <c r="Y39" s="9"/>
      <c r="Z39" s="15">
        <v>0</v>
      </c>
      <c r="AA39" s="78"/>
      <c r="AB39" s="15">
        <v>-71416</v>
      </c>
      <c r="AC39" s="78"/>
      <c r="AD39" s="15">
        <v>0</v>
      </c>
      <c r="AE39" s="77"/>
      <c r="AF39" s="15">
        <f>SUM(X39:AD39)</f>
        <v>-433591</v>
      </c>
      <c r="AG39" s="77"/>
      <c r="AH39" s="15">
        <f>SUM(D39:V39,AF39)</f>
        <v>0</v>
      </c>
      <c r="AI39" s="6"/>
      <c r="AJ39" s="15">
        <v>0</v>
      </c>
      <c r="AL39" s="10">
        <f>SUM(AH39:AJ39)</f>
        <v>0</v>
      </c>
    </row>
    <row r="40" spans="1:38" ht="22.5" customHeight="1" thickBot="1">
      <c r="A40" s="45" t="s">
        <v>316</v>
      </c>
      <c r="D40" s="83">
        <f>D17+D36+D30+D38+D39</f>
        <v>8413569</v>
      </c>
      <c r="E40" s="48"/>
      <c r="F40" s="83">
        <f>F17+F36+F30+F38+F39</f>
        <v>56004025</v>
      </c>
      <c r="G40" s="48"/>
      <c r="H40" s="83">
        <f>H17+H36+H30+H38+H39</f>
        <v>5219177</v>
      </c>
      <c r="I40" s="48"/>
      <c r="J40" s="83">
        <f>J17+J36+J30+J38+J39</f>
        <v>-9917</v>
      </c>
      <c r="K40" s="48"/>
      <c r="L40" s="83">
        <f>L17+L36+L30+L38+L39</f>
        <v>3621945</v>
      </c>
      <c r="M40" s="48"/>
      <c r="N40" s="83">
        <f>N17+N36+N30+N38+N39</f>
        <v>929166</v>
      </c>
      <c r="O40" s="48"/>
      <c r="P40" s="83">
        <f>P17+P36+P30+P38+P39</f>
        <v>3666565</v>
      </c>
      <c r="Q40" s="48"/>
      <c r="R40" s="83">
        <f>R17+R36+R30+R38+R39</f>
        <v>132169457</v>
      </c>
      <c r="S40" s="48"/>
      <c r="T40" s="83">
        <f>T17+T36+T30+T38+T39</f>
        <v>-8290076</v>
      </c>
      <c r="U40" s="48"/>
      <c r="V40" s="83">
        <f>V17+V36+V30+V38+V39</f>
        <v>26932000</v>
      </c>
      <c r="W40" s="48"/>
      <c r="X40" s="83">
        <f>X17+X36+X30+X38+X39</f>
        <v>54863678</v>
      </c>
      <c r="Y40" s="48"/>
      <c r="Z40" s="83">
        <f>Z17+Z36+Z30+Z38+Z39</f>
        <v>391947</v>
      </c>
      <c r="AA40" s="48"/>
      <c r="AB40" s="83">
        <f>AB17+AB36+AB30+AB38+AB39</f>
        <v>4799215</v>
      </c>
      <c r="AC40" s="48"/>
      <c r="AD40" s="83">
        <f>AD17+AD36+AD30+AD38+AD39</f>
        <v>-46391960</v>
      </c>
      <c r="AE40" s="48"/>
      <c r="AF40" s="83">
        <f>AF17+AF36+AF30+AF38+AF39</f>
        <v>13662880</v>
      </c>
      <c r="AG40" s="48"/>
      <c r="AH40" s="83">
        <f>AH17+AH36+AH30+AH38+AH39</f>
        <v>242318791</v>
      </c>
      <c r="AI40" s="48"/>
      <c r="AJ40" s="83">
        <f>AJ17+AJ36+AJ30+AJ38+AJ39</f>
        <v>44740985</v>
      </c>
      <c r="AK40" s="48"/>
      <c r="AL40" s="83">
        <f>AL17+AL36+AL30+AL38+AL39</f>
        <v>287059776</v>
      </c>
    </row>
    <row r="41" spans="1:38" ht="21.4" customHeight="1" thickTop="1"/>
  </sheetData>
  <mergeCells count="2">
    <mergeCell ref="D4:AL4"/>
    <mergeCell ref="X5:AF5"/>
  </mergeCells>
  <pageMargins left="0.77" right="0.77" top="0.48" bottom="0.5" header="0.5" footer="0.5"/>
  <pageSetup paperSize="9" scale="45" firstPageNumber="16" fitToHeight="0" orientation="landscape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C69A1-54D3-4485-BD3F-AE9F3172348A}">
  <sheetPr>
    <pageSetUpPr fitToPage="1"/>
  </sheetPr>
  <dimension ref="A1:AD31"/>
  <sheetViews>
    <sheetView zoomScale="85" zoomScaleNormal="85" zoomScaleSheetLayoutView="55" workbookViewId="0"/>
  </sheetViews>
  <sheetFormatPr defaultColWidth="9.09765625" defaultRowHeight="21.5"/>
  <cols>
    <col min="1" max="1" width="60.69921875" customWidth="1"/>
    <col min="2" max="2" width="9.69921875" customWidth="1"/>
    <col min="3" max="3" width="0.8984375" customWidth="1"/>
    <col min="4" max="4" width="11.8984375" customWidth="1"/>
    <col min="5" max="5" width="0.8984375" customWidth="1"/>
    <col min="6" max="6" width="14" customWidth="1"/>
    <col min="7" max="7" width="0.8984375" customWidth="1"/>
    <col min="8" max="8" width="16.09765625" customWidth="1"/>
    <col min="9" max="9" width="0.8984375" customWidth="1"/>
    <col min="10" max="10" width="13" customWidth="1"/>
    <col min="11" max="11" width="0.8984375" customWidth="1"/>
    <col min="12" max="12" width="14.69921875" customWidth="1"/>
    <col min="13" max="13" width="0.8984375" customWidth="1"/>
    <col min="14" max="14" width="14.69921875" customWidth="1"/>
    <col min="15" max="15" width="0.8984375" customWidth="1"/>
    <col min="16" max="16" width="18.59765625" customWidth="1"/>
    <col min="17" max="17" width="0.8984375" customWidth="1"/>
    <col min="18" max="18" width="18.59765625" customWidth="1"/>
    <col min="19" max="19" width="0.8984375" customWidth="1"/>
    <col min="20" max="20" width="17.3984375" customWidth="1"/>
    <col min="21" max="21" width="0.8984375" customWidth="1"/>
    <col min="22" max="22" width="16" customWidth="1"/>
    <col min="23" max="23" width="0.8984375" customWidth="1"/>
    <col min="24" max="24" width="14.59765625" customWidth="1"/>
    <col min="25" max="25" width="0.8984375" customWidth="1"/>
    <col min="26" max="26" width="18.09765625" customWidth="1"/>
    <col min="27" max="27" width="0.8984375" customWidth="1"/>
    <col min="28" max="28" width="17.69921875" customWidth="1"/>
    <col min="29" max="29" width="0.8984375" customWidth="1"/>
    <col min="30" max="30" width="18.59765625" customWidth="1"/>
  </cols>
  <sheetData>
    <row r="1" spans="1:30" ht="22.5" customHeight="1">
      <c r="A1" s="69" t="s">
        <v>0</v>
      </c>
      <c r="B1" s="107"/>
      <c r="C1" s="107"/>
      <c r="D1" s="95"/>
      <c r="E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W1" s="107"/>
      <c r="X1" s="107"/>
      <c r="Y1" s="107"/>
      <c r="Z1" s="107"/>
      <c r="AA1" s="107"/>
      <c r="AC1" s="107"/>
    </row>
    <row r="2" spans="1:30" ht="22.5" customHeight="1">
      <c r="A2" s="69" t="s">
        <v>135</v>
      </c>
      <c r="B2" s="107"/>
      <c r="C2" s="107"/>
      <c r="D2" s="95"/>
      <c r="E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W2" s="107"/>
      <c r="X2" s="107"/>
      <c r="Y2" s="107"/>
      <c r="Z2" s="107"/>
      <c r="AA2" s="107"/>
      <c r="AC2" s="107"/>
    </row>
    <row r="3" spans="1:30" ht="22.5" customHeight="1">
      <c r="A3" s="108"/>
      <c r="B3" s="108"/>
      <c r="C3" s="108"/>
      <c r="D3" s="95"/>
      <c r="E3" s="108"/>
      <c r="F3" s="60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60"/>
      <c r="W3" s="108"/>
      <c r="X3" s="108"/>
      <c r="Y3" s="108"/>
      <c r="Z3" s="108"/>
      <c r="AA3" s="108"/>
      <c r="AB3" s="60"/>
      <c r="AC3" s="108"/>
      <c r="AD3" s="71" t="s">
        <v>2</v>
      </c>
    </row>
    <row r="4" spans="1:30" ht="22.5" customHeight="1">
      <c r="D4" s="177" t="s">
        <v>4</v>
      </c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</row>
    <row r="5" spans="1:30" ht="22.5" customHeight="1"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182" t="s">
        <v>88</v>
      </c>
      <c r="W5" s="182"/>
      <c r="X5" s="182"/>
      <c r="Y5" s="182"/>
      <c r="Z5" s="182"/>
      <c r="AA5" s="182"/>
      <c r="AB5" s="182"/>
      <c r="AC5" s="63"/>
      <c r="AD5" s="74"/>
    </row>
    <row r="6" spans="1:30" ht="22.5" customHeight="1"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115"/>
      <c r="W6" s="115"/>
      <c r="Y6" s="115"/>
      <c r="Z6" s="56" t="s">
        <v>140</v>
      </c>
      <c r="AA6" s="115"/>
      <c r="AB6" s="115"/>
      <c r="AC6" s="63"/>
      <c r="AD6" s="74"/>
    </row>
    <row r="7" spans="1:30" ht="22.5" customHeight="1"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115"/>
      <c r="W7" s="115"/>
      <c r="X7" s="54" t="s">
        <v>137</v>
      </c>
      <c r="Y7" s="115"/>
      <c r="Z7" s="55" t="s">
        <v>145</v>
      </c>
      <c r="AA7" s="115"/>
      <c r="AB7" s="115"/>
      <c r="AC7" s="63"/>
      <c r="AD7" s="74"/>
    </row>
    <row r="8" spans="1:30" ht="22.5" customHeight="1">
      <c r="D8" s="63"/>
      <c r="E8" s="63"/>
      <c r="F8" s="63"/>
      <c r="G8" s="63"/>
      <c r="H8" s="115" t="s">
        <v>213</v>
      </c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W8" s="63"/>
      <c r="X8" s="54" t="s">
        <v>139</v>
      </c>
      <c r="Y8" s="63"/>
      <c r="Z8" s="56" t="s">
        <v>299</v>
      </c>
      <c r="AA8" s="63"/>
      <c r="AB8" s="115" t="s">
        <v>150</v>
      </c>
      <c r="AC8" s="63"/>
      <c r="AD8" s="74"/>
    </row>
    <row r="9" spans="1:30" ht="22.5" customHeight="1">
      <c r="A9" s="54"/>
      <c r="B9" s="54"/>
      <c r="C9" s="54"/>
      <c r="D9" s="54" t="s">
        <v>151</v>
      </c>
      <c r="E9" s="54"/>
      <c r="F9" s="54"/>
      <c r="G9" s="63"/>
      <c r="H9" s="115" t="s">
        <v>214</v>
      </c>
      <c r="I9" s="63"/>
      <c r="J9" s="63"/>
      <c r="K9" s="63"/>
      <c r="L9" s="63"/>
      <c r="M9" s="63"/>
      <c r="N9" s="115" t="s">
        <v>308</v>
      </c>
      <c r="O9" s="63"/>
      <c r="P9" s="115" t="s">
        <v>82</v>
      </c>
      <c r="Q9" s="115"/>
      <c r="R9" s="115"/>
      <c r="S9" s="63"/>
      <c r="T9" s="115" t="s">
        <v>154</v>
      </c>
      <c r="U9" s="54"/>
      <c r="V9" s="56" t="s">
        <v>137</v>
      </c>
      <c r="W9" s="55"/>
      <c r="X9" s="59" t="s">
        <v>144</v>
      </c>
      <c r="Y9" s="55"/>
      <c r="Z9" s="56" t="s">
        <v>300</v>
      </c>
      <c r="AA9" s="55"/>
      <c r="AB9" s="59" t="s">
        <v>157</v>
      </c>
      <c r="AC9" s="54"/>
      <c r="AD9" s="74"/>
    </row>
    <row r="10" spans="1:30" ht="22.5" customHeight="1">
      <c r="A10" s="54"/>
      <c r="B10" s="54"/>
      <c r="C10" s="54"/>
      <c r="D10" s="54" t="s">
        <v>158</v>
      </c>
      <c r="E10" s="54"/>
      <c r="F10" s="54" t="s">
        <v>159</v>
      </c>
      <c r="G10" s="54"/>
      <c r="H10" s="54" t="s">
        <v>215</v>
      </c>
      <c r="I10" s="54"/>
      <c r="J10" s="54"/>
      <c r="K10" s="54"/>
      <c r="L10" s="54" t="s">
        <v>162</v>
      </c>
      <c r="M10" s="54"/>
      <c r="N10" s="54" t="s">
        <v>163</v>
      </c>
      <c r="O10" s="54"/>
      <c r="P10" s="54" t="s">
        <v>164</v>
      </c>
      <c r="Q10" s="54"/>
      <c r="R10" s="54" t="s">
        <v>163</v>
      </c>
      <c r="S10" s="54"/>
      <c r="T10" s="59" t="s">
        <v>165</v>
      </c>
      <c r="U10" s="54"/>
      <c r="V10" s="56" t="s">
        <v>216</v>
      </c>
      <c r="W10" s="55"/>
      <c r="X10" s="59" t="s">
        <v>167</v>
      </c>
      <c r="Y10" s="55"/>
      <c r="Z10" s="55" t="s">
        <v>169</v>
      </c>
      <c r="AA10" s="55"/>
      <c r="AB10" s="54" t="s">
        <v>171</v>
      </c>
      <c r="AC10" s="54"/>
      <c r="AD10" s="54" t="s">
        <v>174</v>
      </c>
    </row>
    <row r="11" spans="1:30" ht="22.5" customHeight="1">
      <c r="A11" s="64"/>
      <c r="B11" s="53" t="s">
        <v>6</v>
      </c>
      <c r="C11" s="62"/>
      <c r="D11" s="61" t="s">
        <v>175</v>
      </c>
      <c r="E11" s="64"/>
      <c r="F11" s="61" t="s">
        <v>217</v>
      </c>
      <c r="G11" s="64"/>
      <c r="H11" s="61" t="s">
        <v>218</v>
      </c>
      <c r="I11" s="64"/>
      <c r="J11" s="57" t="s">
        <v>81</v>
      </c>
      <c r="K11" s="56"/>
      <c r="L11" s="61" t="s">
        <v>179</v>
      </c>
      <c r="M11" s="64"/>
      <c r="N11" s="61" t="s">
        <v>180</v>
      </c>
      <c r="O11" s="64"/>
      <c r="P11" s="61" t="s">
        <v>181</v>
      </c>
      <c r="Q11" s="54"/>
      <c r="R11" s="61" t="s">
        <v>180</v>
      </c>
      <c r="S11" s="64"/>
      <c r="T11" s="61" t="s">
        <v>182</v>
      </c>
      <c r="U11" s="64"/>
      <c r="V11" s="57" t="s">
        <v>183</v>
      </c>
      <c r="W11" s="55"/>
      <c r="X11" s="61" t="s">
        <v>184</v>
      </c>
      <c r="Y11" s="55"/>
      <c r="Z11" s="75" t="s">
        <v>186</v>
      </c>
      <c r="AA11" s="55"/>
      <c r="AB11" s="61" t="s">
        <v>70</v>
      </c>
      <c r="AC11" s="64"/>
      <c r="AD11" s="61" t="s">
        <v>190</v>
      </c>
    </row>
    <row r="12" spans="1:30" ht="22.5" customHeight="1">
      <c r="B12" s="68"/>
    </row>
    <row r="13" spans="1:30" ht="22.5" customHeight="1">
      <c r="A13" s="45" t="s">
        <v>321</v>
      </c>
      <c r="B13" s="68"/>
      <c r="C13" s="10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</row>
    <row r="14" spans="1:30" ht="22.5" customHeight="1">
      <c r="A14" s="106" t="s">
        <v>191</v>
      </c>
      <c r="B14" s="68"/>
      <c r="C14" s="50"/>
      <c r="D14" s="14">
        <v>8611242</v>
      </c>
      <c r="E14" s="93"/>
      <c r="F14" s="14">
        <v>56408882</v>
      </c>
      <c r="G14" s="93"/>
      <c r="H14" s="14">
        <v>490423</v>
      </c>
      <c r="I14" s="93"/>
      <c r="J14" s="14">
        <v>3470021</v>
      </c>
      <c r="K14" s="93"/>
      <c r="L14" s="14">
        <v>929166</v>
      </c>
      <c r="M14" s="93"/>
      <c r="N14" s="14">
        <v>7062578</v>
      </c>
      <c r="O14" s="93"/>
      <c r="P14" s="14">
        <v>50163792</v>
      </c>
      <c r="Q14" s="14"/>
      <c r="R14" s="14">
        <v>-7062578</v>
      </c>
      <c r="S14" s="93"/>
      <c r="T14" s="14">
        <v>15000000</v>
      </c>
      <c r="U14" s="93"/>
      <c r="V14" s="14">
        <v>9684937</v>
      </c>
      <c r="W14" s="93"/>
      <c r="X14" s="14">
        <v>4790</v>
      </c>
      <c r="Y14" s="93"/>
      <c r="Z14" s="14">
        <v>450967</v>
      </c>
      <c r="AA14" s="93"/>
      <c r="AB14" s="14">
        <f>SUM(V14,Z14,X14)</f>
        <v>10140694</v>
      </c>
      <c r="AC14" s="14"/>
      <c r="AD14" s="14">
        <f>SUM(D14:T14,AB14)</f>
        <v>145214220</v>
      </c>
    </row>
    <row r="15" spans="1:30" ht="22.5" customHeight="1">
      <c r="A15" s="106" t="s">
        <v>192</v>
      </c>
      <c r="C15" s="10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4"/>
    </row>
    <row r="16" spans="1:30" ht="22.5" customHeight="1">
      <c r="A16" s="65" t="s">
        <v>193</v>
      </c>
      <c r="B16" s="106"/>
      <c r="C16" s="10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4"/>
    </row>
    <row r="17" spans="1:30" ht="22.5" customHeight="1">
      <c r="A17" s="44" t="s">
        <v>278</v>
      </c>
      <c r="B17" s="53">
        <v>11</v>
      </c>
      <c r="C17" s="106"/>
      <c r="D17" s="6">
        <v>0</v>
      </c>
      <c r="E17" s="6"/>
      <c r="F17" s="6">
        <v>0</v>
      </c>
      <c r="G17" s="43"/>
      <c r="H17" s="6">
        <v>0</v>
      </c>
      <c r="I17" s="6"/>
      <c r="J17" s="6">
        <v>0</v>
      </c>
      <c r="K17" s="6"/>
      <c r="L17" s="6">
        <v>0</v>
      </c>
      <c r="M17" s="6"/>
      <c r="N17" s="6">
        <v>0</v>
      </c>
      <c r="O17" s="6"/>
      <c r="P17" s="6">
        <v>-2926799</v>
      </c>
      <c r="Q17" s="6"/>
      <c r="R17" s="6">
        <v>0</v>
      </c>
      <c r="S17" s="6"/>
      <c r="T17" s="6">
        <v>0</v>
      </c>
      <c r="U17" s="43"/>
      <c r="V17" s="6">
        <v>0</v>
      </c>
      <c r="W17" s="6"/>
      <c r="X17" s="6">
        <v>0</v>
      </c>
      <c r="Y17" s="6"/>
      <c r="Z17" s="6">
        <v>0</v>
      </c>
      <c r="AA17" s="6"/>
      <c r="AB17" s="6">
        <f>SUM(V17,X17,Z17)</f>
        <v>0</v>
      </c>
      <c r="AC17" s="6"/>
      <c r="AD17" s="6">
        <f t="shared" ref="AD17:AD20" si="0">SUM(D17:T17,AB17)</f>
        <v>-2926799</v>
      </c>
    </row>
    <row r="18" spans="1:30" ht="22.5" customHeight="1">
      <c r="A18" s="44" t="s">
        <v>194</v>
      </c>
      <c r="B18" s="53"/>
      <c r="C18" s="53"/>
      <c r="D18" s="10">
        <v>0</v>
      </c>
      <c r="E18" s="90"/>
      <c r="F18" s="10">
        <v>0</v>
      </c>
      <c r="G18" s="90"/>
      <c r="H18" s="10">
        <v>0</v>
      </c>
      <c r="I18" s="90"/>
      <c r="J18" s="10">
        <v>0</v>
      </c>
      <c r="K18" s="9"/>
      <c r="L18" s="10">
        <v>0</v>
      </c>
      <c r="M18" s="9"/>
      <c r="N18" s="10">
        <v>2692197</v>
      </c>
      <c r="O18" s="9"/>
      <c r="P18" s="10">
        <v>-2692197</v>
      </c>
      <c r="Q18" s="6"/>
      <c r="R18" s="10">
        <v>-2692197</v>
      </c>
      <c r="S18" s="90"/>
      <c r="T18" s="10">
        <v>0</v>
      </c>
      <c r="U18" s="9"/>
      <c r="V18" s="10">
        <v>0</v>
      </c>
      <c r="W18" s="90"/>
      <c r="X18" s="10">
        <v>0</v>
      </c>
      <c r="Y18" s="90"/>
      <c r="Z18" s="10">
        <v>0</v>
      </c>
      <c r="AA18" s="90"/>
      <c r="AB18" s="10">
        <f t="shared" ref="AB18" si="1">SUM(V18,X18,Z18)</f>
        <v>0</v>
      </c>
      <c r="AC18" s="90"/>
      <c r="AD18" s="10">
        <f t="shared" si="0"/>
        <v>-2692197</v>
      </c>
    </row>
    <row r="19" spans="1:30" ht="22.5" customHeight="1">
      <c r="A19" s="102" t="s">
        <v>195</v>
      </c>
      <c r="B19" s="106"/>
      <c r="C19" s="106"/>
      <c r="D19" s="13">
        <f>SUM(D17:D18)</f>
        <v>0</v>
      </c>
      <c r="E19" s="93"/>
      <c r="F19" s="13">
        <f>SUM(F17:F18)</f>
        <v>0</v>
      </c>
      <c r="G19" s="93"/>
      <c r="H19" s="13">
        <f>SUM(H17:H18)</f>
        <v>0</v>
      </c>
      <c r="I19" s="93"/>
      <c r="J19" s="13">
        <f>SUM(J17:J18)</f>
        <v>0</v>
      </c>
      <c r="K19" s="93"/>
      <c r="L19" s="13">
        <f>SUM(L17:L18)</f>
        <v>0</v>
      </c>
      <c r="M19" s="93"/>
      <c r="N19" s="13">
        <f>SUM(N17:N18)</f>
        <v>2692197</v>
      </c>
      <c r="O19" s="93"/>
      <c r="P19" s="13">
        <f>SUM(P17:P18)</f>
        <v>-5618996</v>
      </c>
      <c r="Q19" s="14"/>
      <c r="R19" s="13">
        <f>SUM(R17:R18)</f>
        <v>-2692197</v>
      </c>
      <c r="S19" s="93"/>
      <c r="T19" s="13">
        <f>SUM(T17:T18)</f>
        <v>0</v>
      </c>
      <c r="U19" s="93"/>
      <c r="V19" s="13">
        <f>SUM(V17:V18)</f>
        <v>0</v>
      </c>
      <c r="W19" s="93"/>
      <c r="X19" s="13">
        <f>SUM(X17:X18)</f>
        <v>0</v>
      </c>
      <c r="Y19" s="93"/>
      <c r="Z19" s="13">
        <f>SUM(Z17:Z18)</f>
        <v>0</v>
      </c>
      <c r="AA19" s="93"/>
      <c r="AB19" s="13">
        <f>SUM(AB17:AB18)</f>
        <v>0</v>
      </c>
      <c r="AC19" s="93"/>
      <c r="AD19" s="13">
        <f t="shared" si="0"/>
        <v>-5618996</v>
      </c>
    </row>
    <row r="20" spans="1:30" ht="22.5" customHeight="1">
      <c r="A20" s="106" t="s">
        <v>203</v>
      </c>
      <c r="B20" s="106"/>
      <c r="C20" s="106"/>
      <c r="D20" s="13">
        <f>SUM(D19:D19)</f>
        <v>0</v>
      </c>
      <c r="E20" s="93"/>
      <c r="F20" s="13">
        <f>SUM(F19:F19)</f>
        <v>0</v>
      </c>
      <c r="G20" s="93"/>
      <c r="H20" s="13">
        <f>SUM(H19:H19)</f>
        <v>0</v>
      </c>
      <c r="I20" s="93"/>
      <c r="J20" s="13">
        <f>SUM(J19:J19)</f>
        <v>0</v>
      </c>
      <c r="K20" s="93"/>
      <c r="L20" s="13">
        <f>SUM(L19:L19)</f>
        <v>0</v>
      </c>
      <c r="M20" s="93"/>
      <c r="N20" s="13">
        <f>SUM(N19:N19)</f>
        <v>2692197</v>
      </c>
      <c r="O20" s="93"/>
      <c r="P20" s="13">
        <f>SUM(P19:P19)</f>
        <v>-5618996</v>
      </c>
      <c r="Q20" s="14"/>
      <c r="R20" s="13">
        <f>SUM(R19:R19)</f>
        <v>-2692197</v>
      </c>
      <c r="S20" s="93"/>
      <c r="T20" s="13">
        <f>SUM(T19:T19)</f>
        <v>0</v>
      </c>
      <c r="U20" s="93"/>
      <c r="V20" s="13">
        <f>SUM(V19:V19)</f>
        <v>0</v>
      </c>
      <c r="W20" s="93"/>
      <c r="X20" s="13">
        <f>SUM(X19:X19)</f>
        <v>0</v>
      </c>
      <c r="Y20" s="93"/>
      <c r="Z20" s="13">
        <f>SUM(Z19:Z19)</f>
        <v>0</v>
      </c>
      <c r="AA20" s="93"/>
      <c r="AB20" s="13">
        <f>SUM(AB19:AB19)</f>
        <v>0</v>
      </c>
      <c r="AC20" s="93"/>
      <c r="AD20" s="13">
        <f t="shared" si="0"/>
        <v>-5618996</v>
      </c>
    </row>
    <row r="21" spans="1:30" ht="22.5" customHeight="1">
      <c r="A21" s="106" t="s">
        <v>204</v>
      </c>
      <c r="B21" s="106"/>
      <c r="C21" s="106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11"/>
      <c r="X21" s="11"/>
      <c r="Y21" s="11"/>
      <c r="Z21" s="11"/>
      <c r="AA21" s="11"/>
      <c r="AB21" s="93"/>
      <c r="AC21" s="93"/>
      <c r="AD21" s="93"/>
    </row>
    <row r="22" spans="1:30" ht="22.5" customHeight="1">
      <c r="A22" s="68" t="s">
        <v>212</v>
      </c>
      <c r="B22" s="68"/>
      <c r="C22" s="68"/>
      <c r="D22" s="6">
        <v>0</v>
      </c>
      <c r="E22" s="90"/>
      <c r="F22" s="6">
        <v>0</v>
      </c>
      <c r="G22" s="90"/>
      <c r="H22" s="6">
        <v>0</v>
      </c>
      <c r="I22" s="90"/>
      <c r="J22" s="6">
        <v>0</v>
      </c>
      <c r="K22" s="9"/>
      <c r="L22" s="6">
        <v>0</v>
      </c>
      <c r="M22" s="9"/>
      <c r="N22" s="6">
        <v>0</v>
      </c>
      <c r="O22" s="9"/>
      <c r="P22" s="6">
        <v>2650693</v>
      </c>
      <c r="Q22" s="6"/>
      <c r="R22" s="6">
        <v>0</v>
      </c>
      <c r="S22" s="90"/>
      <c r="T22" s="6">
        <v>0</v>
      </c>
      <c r="U22" s="90"/>
      <c r="V22" s="6">
        <v>0</v>
      </c>
      <c r="W22" s="9"/>
      <c r="X22" s="6">
        <v>0</v>
      </c>
      <c r="Y22" s="9"/>
      <c r="Z22" s="6">
        <v>0</v>
      </c>
      <c r="AA22" s="9"/>
      <c r="AB22" s="6">
        <f>SUM(V22,X22,Z22)</f>
        <v>0</v>
      </c>
      <c r="AC22" s="90"/>
      <c r="AD22" s="6">
        <f t="shared" ref="AD22:AD26" si="2">SUM(D22:T22,AB22)</f>
        <v>2650693</v>
      </c>
    </row>
    <row r="23" spans="1:30" ht="22.5" customHeight="1">
      <c r="A23" s="68" t="s">
        <v>205</v>
      </c>
      <c r="B23" s="68"/>
      <c r="C23" s="68"/>
      <c r="D23" s="6"/>
      <c r="E23" s="90"/>
      <c r="F23" s="6"/>
      <c r="G23" s="90"/>
      <c r="H23" s="6"/>
      <c r="I23" s="90"/>
      <c r="J23" s="6"/>
      <c r="K23" s="9"/>
      <c r="L23" s="6"/>
      <c r="M23" s="9"/>
      <c r="N23" s="6"/>
      <c r="O23" s="9"/>
      <c r="P23" s="6"/>
      <c r="Q23" s="6"/>
      <c r="R23" s="6"/>
      <c r="S23" s="90"/>
      <c r="T23" s="6"/>
      <c r="U23" s="90"/>
      <c r="V23" s="6"/>
      <c r="W23" s="9"/>
      <c r="X23" s="6"/>
      <c r="Y23" s="9"/>
      <c r="Z23" s="6"/>
      <c r="AA23" s="9"/>
      <c r="AB23" s="6"/>
      <c r="AC23" s="90"/>
      <c r="AD23" s="6"/>
    </row>
    <row r="24" spans="1:30" ht="22.5" customHeight="1">
      <c r="A24" s="171" t="s">
        <v>325</v>
      </c>
      <c r="B24" s="68"/>
      <c r="C24" s="68"/>
      <c r="D24" s="6">
        <v>0</v>
      </c>
      <c r="E24" s="90"/>
      <c r="F24" s="6">
        <v>0</v>
      </c>
      <c r="G24" s="90"/>
      <c r="H24" s="6">
        <v>0</v>
      </c>
      <c r="I24" s="90"/>
      <c r="J24" s="6">
        <v>0</v>
      </c>
      <c r="K24" s="9"/>
      <c r="L24" s="6">
        <v>0</v>
      </c>
      <c r="M24" s="9"/>
      <c r="N24" s="6">
        <v>0</v>
      </c>
      <c r="O24" s="9"/>
      <c r="P24" s="6">
        <v>79008</v>
      </c>
      <c r="Q24" s="6"/>
      <c r="R24" s="6">
        <v>0</v>
      </c>
      <c r="S24" s="90"/>
      <c r="T24" s="6">
        <v>0</v>
      </c>
      <c r="U24" s="90"/>
      <c r="V24" s="6">
        <v>0</v>
      </c>
      <c r="W24" s="9"/>
      <c r="X24" s="6">
        <v>0</v>
      </c>
      <c r="Y24" s="9"/>
      <c r="Z24" s="6">
        <v>0</v>
      </c>
      <c r="AA24" s="9"/>
      <c r="AB24" s="6">
        <f>SUM(V24,X24,Z24)</f>
        <v>0</v>
      </c>
      <c r="AC24" s="90"/>
      <c r="AD24" s="6">
        <f t="shared" si="2"/>
        <v>79008</v>
      </c>
    </row>
    <row r="25" spans="1:30" ht="22.5" customHeight="1">
      <c r="A25" s="109" t="s">
        <v>326</v>
      </c>
      <c r="B25" s="68"/>
      <c r="C25" s="68"/>
      <c r="D25" s="6">
        <v>0</v>
      </c>
      <c r="E25" s="90"/>
      <c r="F25" s="6">
        <v>0</v>
      </c>
      <c r="G25" s="90"/>
      <c r="H25" s="6">
        <v>0</v>
      </c>
      <c r="I25" s="90"/>
      <c r="J25" s="6">
        <v>0</v>
      </c>
      <c r="K25" s="9"/>
      <c r="L25" s="6">
        <v>0</v>
      </c>
      <c r="M25" s="9"/>
      <c r="N25" s="6">
        <v>0</v>
      </c>
      <c r="O25" s="9"/>
      <c r="P25" s="6">
        <v>0</v>
      </c>
      <c r="Q25" s="6"/>
      <c r="R25" s="6">
        <v>0</v>
      </c>
      <c r="S25" s="90"/>
      <c r="T25" s="6">
        <v>0</v>
      </c>
      <c r="U25" s="90"/>
      <c r="V25" s="6">
        <v>0</v>
      </c>
      <c r="W25" s="9"/>
      <c r="X25" s="8">
        <v>54061</v>
      </c>
      <c r="Y25" s="9"/>
      <c r="Z25" s="6">
        <v>-7200</v>
      </c>
      <c r="AA25" s="9"/>
      <c r="AB25" s="6">
        <f>SUM(V25,X25,Z25)</f>
        <v>46861</v>
      </c>
      <c r="AC25" s="90"/>
      <c r="AD25" s="6">
        <f t="shared" si="2"/>
        <v>46861</v>
      </c>
    </row>
    <row r="26" spans="1:30" ht="22.5" customHeight="1">
      <c r="A26" s="50" t="s">
        <v>310</v>
      </c>
      <c r="B26" s="106"/>
      <c r="C26" s="106"/>
      <c r="D26" s="16">
        <f>SUM(D22:D25)</f>
        <v>0</v>
      </c>
      <c r="E26" s="93"/>
      <c r="F26" s="16">
        <f>SUM(F22:F25)</f>
        <v>0</v>
      </c>
      <c r="G26" s="93"/>
      <c r="H26" s="16">
        <f>SUM(H22:H25)</f>
        <v>0</v>
      </c>
      <c r="I26" s="93"/>
      <c r="J26" s="16">
        <f>SUM(J22:J25)</f>
        <v>0</v>
      </c>
      <c r="K26" s="93"/>
      <c r="L26" s="16">
        <f>SUM(L22:L25)</f>
        <v>0</v>
      </c>
      <c r="M26" s="93"/>
      <c r="N26" s="16">
        <f>SUM(N22:N25)</f>
        <v>0</v>
      </c>
      <c r="O26" s="93"/>
      <c r="P26" s="16">
        <f>SUM(P22:P25)</f>
        <v>2729701</v>
      </c>
      <c r="Q26" s="14"/>
      <c r="R26" s="16">
        <f>SUM(R22:R25)</f>
        <v>0</v>
      </c>
      <c r="S26" s="93"/>
      <c r="T26" s="16">
        <f>SUM(T22:T25)</f>
        <v>0</v>
      </c>
      <c r="U26" s="93"/>
      <c r="V26" s="16">
        <f>SUM(V22:V25)</f>
        <v>0</v>
      </c>
      <c r="W26" s="93"/>
      <c r="X26" s="16">
        <f>SUM(X22:X25)</f>
        <v>54061</v>
      </c>
      <c r="Y26" s="93"/>
      <c r="Z26" s="16">
        <f>SUM(Z22:Z25)</f>
        <v>-7200</v>
      </c>
      <c r="AA26" s="93"/>
      <c r="AB26" s="16">
        <f>SUM(AB22:AB25)</f>
        <v>46861</v>
      </c>
      <c r="AC26" s="93"/>
      <c r="AD26" s="16">
        <f t="shared" si="2"/>
        <v>2776562</v>
      </c>
    </row>
    <row r="27" spans="1:30" ht="22.5" customHeight="1">
      <c r="A27" s="68" t="s">
        <v>219</v>
      </c>
      <c r="B27" s="106"/>
      <c r="C27" s="106"/>
      <c r="D27" s="14"/>
      <c r="E27" s="93"/>
      <c r="F27" s="14"/>
      <c r="G27" s="93"/>
      <c r="H27" s="14"/>
      <c r="I27" s="93"/>
      <c r="J27" s="14"/>
      <c r="K27" s="93"/>
      <c r="L27" s="14"/>
      <c r="M27" s="93"/>
      <c r="N27" s="14"/>
      <c r="O27" s="93"/>
      <c r="P27" s="14"/>
      <c r="Q27" s="14"/>
      <c r="R27" s="14"/>
      <c r="S27" s="93"/>
      <c r="T27" s="14"/>
      <c r="U27" s="93"/>
      <c r="V27" s="14"/>
      <c r="W27" s="93"/>
      <c r="X27" s="14"/>
      <c r="Y27" s="93"/>
      <c r="Z27" s="14"/>
      <c r="AA27" s="93"/>
      <c r="AB27" s="14"/>
      <c r="AC27" s="93"/>
      <c r="AD27" s="14"/>
    </row>
    <row r="28" spans="1:30" ht="22.5" customHeight="1">
      <c r="A28" s="171" t="s">
        <v>327</v>
      </c>
      <c r="B28" s="106"/>
      <c r="C28" s="106"/>
      <c r="D28" s="6">
        <v>0</v>
      </c>
      <c r="E28" s="90"/>
      <c r="F28" s="6">
        <v>0</v>
      </c>
      <c r="G28" s="90"/>
      <c r="H28" s="6">
        <v>0</v>
      </c>
      <c r="I28" s="90"/>
      <c r="J28" s="6">
        <v>0</v>
      </c>
      <c r="K28" s="90"/>
      <c r="L28" s="6">
        <v>0</v>
      </c>
      <c r="M28" s="90"/>
      <c r="N28" s="6">
        <v>0</v>
      </c>
      <c r="O28" s="90"/>
      <c r="P28" s="6">
        <v>-542601</v>
      </c>
      <c r="Q28" s="6"/>
      <c r="R28" s="6">
        <v>0</v>
      </c>
      <c r="S28" s="90"/>
      <c r="T28" s="6">
        <v>0</v>
      </c>
      <c r="U28" s="90"/>
      <c r="V28" s="6">
        <v>0</v>
      </c>
      <c r="W28" s="90"/>
      <c r="X28" s="6">
        <v>0</v>
      </c>
      <c r="Y28" s="90"/>
      <c r="Z28" s="6">
        <v>0</v>
      </c>
      <c r="AA28" s="90"/>
      <c r="AB28" s="6">
        <f>SUM(V28,X28,Z28)</f>
        <v>0</v>
      </c>
      <c r="AC28" s="90"/>
      <c r="AD28" s="6">
        <f t="shared" ref="AD28:AD30" si="3">SUM(D28:T28,AB28)</f>
        <v>-542601</v>
      </c>
    </row>
    <row r="29" spans="1:30" ht="22.5" customHeight="1">
      <c r="A29" t="s">
        <v>208</v>
      </c>
      <c r="B29" s="53"/>
      <c r="C29" s="53"/>
      <c r="D29" s="10">
        <v>0</v>
      </c>
      <c r="E29" s="93"/>
      <c r="F29" s="10">
        <v>0</v>
      </c>
      <c r="G29" s="93"/>
      <c r="H29" s="10">
        <v>0</v>
      </c>
      <c r="I29" s="93"/>
      <c r="J29" s="10">
        <v>0</v>
      </c>
      <c r="K29" s="93"/>
      <c r="L29" s="10">
        <v>0</v>
      </c>
      <c r="M29" s="93"/>
      <c r="N29" s="10">
        <v>0</v>
      </c>
      <c r="O29" s="93"/>
      <c r="P29" s="10">
        <v>49618</v>
      </c>
      <c r="Q29" s="6"/>
      <c r="R29" s="10">
        <v>0</v>
      </c>
      <c r="S29" s="93"/>
      <c r="T29" s="10">
        <v>0</v>
      </c>
      <c r="U29" s="93"/>
      <c r="V29" s="10">
        <v>-49618</v>
      </c>
      <c r="W29" s="93"/>
      <c r="X29" s="10">
        <v>0</v>
      </c>
      <c r="Y29" s="93"/>
      <c r="Z29" s="10">
        <v>0</v>
      </c>
      <c r="AA29" s="93"/>
      <c r="AB29" s="10">
        <f>SUM(V29,X29,Z29)</f>
        <v>-49618</v>
      </c>
      <c r="AC29" s="14"/>
      <c r="AD29" s="10">
        <f t="shared" si="3"/>
        <v>0</v>
      </c>
    </row>
    <row r="30" spans="1:30" ht="22.5" customHeight="1" thickBot="1">
      <c r="A30" s="106" t="s">
        <v>314</v>
      </c>
      <c r="B30" s="106"/>
      <c r="C30" s="106"/>
      <c r="D30" s="134">
        <f>D20+D26+D14+D28+D29</f>
        <v>8611242</v>
      </c>
      <c r="E30" s="14"/>
      <c r="F30" s="134">
        <f>F20+F26+F14+F28+F29</f>
        <v>56408882</v>
      </c>
      <c r="G30" s="14"/>
      <c r="H30" s="134">
        <f>H20+H26+H14+H28+H29</f>
        <v>490423</v>
      </c>
      <c r="I30" s="14"/>
      <c r="J30" s="134">
        <f>J20+J26+J14+J28+J29</f>
        <v>3470021</v>
      </c>
      <c r="K30" s="14"/>
      <c r="L30" s="134">
        <f>L20+L26+L14+L28+L29</f>
        <v>929166</v>
      </c>
      <c r="M30" s="14"/>
      <c r="N30" s="134">
        <f>N20+N26+N14+N28+N29</f>
        <v>9754775</v>
      </c>
      <c r="O30" s="14"/>
      <c r="P30" s="134">
        <f>P20+P26+P14+P28+P29</f>
        <v>46781514</v>
      </c>
      <c r="Q30" s="14"/>
      <c r="R30" s="134">
        <f>R20+R26+R14+R28+R29</f>
        <v>-9754775</v>
      </c>
      <c r="S30" s="14"/>
      <c r="T30" s="134">
        <f>T20+T26+T14+T28+T29</f>
        <v>15000000</v>
      </c>
      <c r="U30" s="14"/>
      <c r="V30" s="134">
        <f>V20+V26+V14+V28+V29</f>
        <v>9635319</v>
      </c>
      <c r="W30" s="14"/>
      <c r="X30" s="134">
        <f>X20+X26+X14+X28+X29</f>
        <v>58851</v>
      </c>
      <c r="Y30" s="14"/>
      <c r="Z30" s="134">
        <f>Z20+Z26+Z14+Z28+Z29</f>
        <v>443767</v>
      </c>
      <c r="AA30" s="14"/>
      <c r="AB30" s="134">
        <f>AB20+AB26+AB14+AB28+AB29</f>
        <v>10137937</v>
      </c>
      <c r="AC30" s="14"/>
      <c r="AD30" s="134">
        <f t="shared" si="3"/>
        <v>141829185</v>
      </c>
    </row>
    <row r="31" spans="1:30" ht="22" thickTop="1"/>
  </sheetData>
  <mergeCells count="2">
    <mergeCell ref="D4:AD4"/>
    <mergeCell ref="V5:AB5"/>
  </mergeCells>
  <pageMargins left="0.77" right="0.77" top="0.48" bottom="0.5" header="0.5" footer="0.5"/>
  <pageSetup paperSize="9" scale="48" firstPageNumber="17" fitToHeight="0" orientation="landscape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0497C-D88B-4A22-A62B-A24D64B1F5C6}">
  <sheetPr>
    <pageSetUpPr fitToPage="1"/>
  </sheetPr>
  <dimension ref="A1:AD29"/>
  <sheetViews>
    <sheetView zoomScale="55" zoomScaleNormal="55" zoomScaleSheetLayoutView="55" workbookViewId="0"/>
  </sheetViews>
  <sheetFormatPr defaultColWidth="9.09765625" defaultRowHeight="21.5"/>
  <cols>
    <col min="1" max="1" width="60.69921875" customWidth="1"/>
    <col min="2" max="2" width="9.69921875" customWidth="1"/>
    <col min="3" max="3" width="0.8984375" customWidth="1"/>
    <col min="4" max="4" width="11.8984375" customWidth="1"/>
    <col min="5" max="5" width="0.8984375" customWidth="1"/>
    <col min="6" max="6" width="14" customWidth="1"/>
    <col min="7" max="7" width="0.8984375" customWidth="1"/>
    <col min="8" max="8" width="16.09765625" customWidth="1"/>
    <col min="9" max="9" width="0.8984375" customWidth="1"/>
    <col min="10" max="10" width="13" customWidth="1"/>
    <col min="11" max="11" width="0.8984375" customWidth="1"/>
    <col min="12" max="12" width="14.69921875" customWidth="1"/>
    <col min="13" max="13" width="0.8984375" customWidth="1"/>
    <col min="14" max="14" width="14.69921875" customWidth="1"/>
    <col min="15" max="15" width="0.8984375" customWidth="1"/>
    <col min="16" max="16" width="18.59765625" customWidth="1"/>
    <col min="17" max="17" width="0.8984375" customWidth="1"/>
    <col min="18" max="18" width="18.59765625" customWidth="1"/>
    <col min="19" max="19" width="0.8984375" customWidth="1"/>
    <col min="20" max="20" width="17.3984375" customWidth="1"/>
    <col min="21" max="21" width="0.8984375" customWidth="1"/>
    <col min="22" max="22" width="16" customWidth="1"/>
    <col min="23" max="23" width="0.8984375" customWidth="1"/>
    <col min="24" max="24" width="14.59765625" customWidth="1"/>
    <col min="25" max="25" width="0.8984375" customWidth="1"/>
    <col min="26" max="26" width="18.09765625" customWidth="1"/>
    <col min="27" max="27" width="0.8984375" customWidth="1"/>
    <col min="28" max="28" width="17.69921875" customWidth="1"/>
    <col min="29" max="29" width="0.8984375" customWidth="1"/>
    <col min="30" max="30" width="18.59765625" customWidth="1"/>
  </cols>
  <sheetData>
    <row r="1" spans="1:30" ht="22.5" customHeight="1">
      <c r="A1" s="69" t="s">
        <v>0</v>
      </c>
      <c r="B1" s="107"/>
      <c r="C1" s="107"/>
      <c r="D1" s="95"/>
      <c r="E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W1" s="107"/>
      <c r="X1" s="107"/>
      <c r="Y1" s="107"/>
      <c r="Z1" s="107"/>
      <c r="AA1" s="107"/>
      <c r="AC1" s="107"/>
    </row>
    <row r="2" spans="1:30" ht="22.5" customHeight="1">
      <c r="A2" s="69" t="s">
        <v>135</v>
      </c>
      <c r="B2" s="107"/>
      <c r="C2" s="107"/>
      <c r="D2" s="95"/>
      <c r="E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W2" s="107"/>
      <c r="X2" s="107"/>
      <c r="Y2" s="107"/>
      <c r="Z2" s="107"/>
      <c r="AA2" s="107"/>
      <c r="AC2" s="107"/>
    </row>
    <row r="3" spans="1:30" ht="22.5" customHeight="1">
      <c r="A3" s="108"/>
      <c r="B3" s="108"/>
      <c r="C3" s="108"/>
      <c r="D3" s="95"/>
      <c r="E3" s="108"/>
      <c r="F3" s="60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60"/>
      <c r="W3" s="108"/>
      <c r="X3" s="108"/>
      <c r="Y3" s="108"/>
      <c r="Z3" s="108"/>
      <c r="AA3" s="108"/>
      <c r="AB3" s="60"/>
      <c r="AC3" s="108"/>
      <c r="AD3" s="71" t="s">
        <v>2</v>
      </c>
    </row>
    <row r="4" spans="1:30" ht="22.5" customHeight="1">
      <c r="D4" s="177" t="s">
        <v>4</v>
      </c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</row>
    <row r="5" spans="1:30" ht="22.5" customHeight="1"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182" t="s">
        <v>88</v>
      </c>
      <c r="W5" s="182"/>
      <c r="X5" s="182"/>
      <c r="Y5" s="182"/>
      <c r="Z5" s="182"/>
      <c r="AA5" s="182"/>
      <c r="AB5" s="182"/>
      <c r="AC5" s="63"/>
      <c r="AD5" s="74"/>
    </row>
    <row r="6" spans="1:30" ht="22.5" customHeight="1"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115"/>
      <c r="W6" s="115"/>
      <c r="X6" s="54" t="s">
        <v>137</v>
      </c>
      <c r="Y6" s="115"/>
      <c r="Z6" s="56" t="s">
        <v>140</v>
      </c>
      <c r="AA6" s="115"/>
      <c r="AB6" s="115"/>
      <c r="AC6" s="63"/>
      <c r="AD6" s="74"/>
    </row>
    <row r="7" spans="1:30" ht="22.5" customHeight="1"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115"/>
      <c r="W7" s="115"/>
      <c r="X7" s="54" t="s">
        <v>143</v>
      </c>
      <c r="Y7" s="115"/>
      <c r="Z7" s="55" t="s">
        <v>145</v>
      </c>
      <c r="AA7" s="115"/>
      <c r="AB7" s="115"/>
      <c r="AC7" s="63"/>
      <c r="AD7" s="74"/>
    </row>
    <row r="8" spans="1:30" ht="22.5" customHeight="1">
      <c r="D8" s="63"/>
      <c r="E8" s="63"/>
      <c r="F8" s="63"/>
      <c r="G8" s="63"/>
      <c r="H8" s="115" t="s">
        <v>213</v>
      </c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W8" s="63"/>
      <c r="X8" s="54" t="s">
        <v>139</v>
      </c>
      <c r="Y8" s="63"/>
      <c r="Z8" s="56" t="s">
        <v>299</v>
      </c>
      <c r="AA8" s="63"/>
      <c r="AB8" s="115" t="s">
        <v>150</v>
      </c>
      <c r="AC8" s="63"/>
      <c r="AD8" s="74"/>
    </row>
    <row r="9" spans="1:30" ht="22.5" customHeight="1">
      <c r="A9" s="54"/>
      <c r="B9" s="54"/>
      <c r="C9" s="54"/>
      <c r="D9" s="54" t="s">
        <v>151</v>
      </c>
      <c r="E9" s="54"/>
      <c r="F9" s="54"/>
      <c r="G9" s="63"/>
      <c r="H9" s="115" t="s">
        <v>214</v>
      </c>
      <c r="I9" s="63"/>
      <c r="J9" s="63"/>
      <c r="K9" s="63"/>
      <c r="L9" s="63"/>
      <c r="M9" s="63"/>
      <c r="N9" s="115" t="s">
        <v>308</v>
      </c>
      <c r="O9" s="63"/>
      <c r="P9" s="115" t="s">
        <v>82</v>
      </c>
      <c r="Q9" s="115"/>
      <c r="R9" s="115"/>
      <c r="S9" s="63"/>
      <c r="T9" s="115" t="s">
        <v>154</v>
      </c>
      <c r="U9" s="54"/>
      <c r="V9" s="56" t="s">
        <v>137</v>
      </c>
      <c r="W9" s="55"/>
      <c r="X9" s="59" t="s">
        <v>144</v>
      </c>
      <c r="Y9" s="55"/>
      <c r="Z9" s="56" t="s">
        <v>300</v>
      </c>
      <c r="AA9" s="55"/>
      <c r="AB9" s="59" t="s">
        <v>157</v>
      </c>
      <c r="AC9" s="54"/>
      <c r="AD9" s="74"/>
    </row>
    <row r="10" spans="1:30" ht="22.5" customHeight="1">
      <c r="A10" s="54"/>
      <c r="B10" s="54"/>
      <c r="C10" s="54"/>
      <c r="D10" s="54" t="s">
        <v>158</v>
      </c>
      <c r="E10" s="54"/>
      <c r="F10" s="54" t="s">
        <v>159</v>
      </c>
      <c r="G10" s="54"/>
      <c r="H10" s="54" t="s">
        <v>215</v>
      </c>
      <c r="I10" s="54"/>
      <c r="J10" s="54"/>
      <c r="K10" s="54"/>
      <c r="L10" s="54" t="s">
        <v>162</v>
      </c>
      <c r="M10" s="54"/>
      <c r="N10" s="54" t="s">
        <v>163</v>
      </c>
      <c r="O10" s="54"/>
      <c r="P10" s="54" t="s">
        <v>164</v>
      </c>
      <c r="Q10" s="54"/>
      <c r="R10" s="54" t="s">
        <v>163</v>
      </c>
      <c r="S10" s="54"/>
      <c r="T10" s="59" t="s">
        <v>165</v>
      </c>
      <c r="U10" s="54"/>
      <c r="V10" s="56" t="s">
        <v>216</v>
      </c>
      <c r="W10" s="55"/>
      <c r="X10" s="59" t="s">
        <v>167</v>
      </c>
      <c r="Y10" s="55"/>
      <c r="Z10" s="55" t="s">
        <v>169</v>
      </c>
      <c r="AA10" s="55"/>
      <c r="AB10" s="54" t="s">
        <v>171</v>
      </c>
      <c r="AC10" s="54"/>
      <c r="AD10" s="54" t="s">
        <v>174</v>
      </c>
    </row>
    <row r="11" spans="1:30" ht="22.5" customHeight="1">
      <c r="A11" s="64"/>
      <c r="B11" s="53" t="s">
        <v>6</v>
      </c>
      <c r="C11" s="62"/>
      <c r="D11" s="61" t="s">
        <v>175</v>
      </c>
      <c r="E11" s="64"/>
      <c r="F11" s="61" t="s">
        <v>217</v>
      </c>
      <c r="G11" s="64"/>
      <c r="H11" s="61" t="s">
        <v>218</v>
      </c>
      <c r="I11" s="64"/>
      <c r="J11" s="57" t="s">
        <v>81</v>
      </c>
      <c r="K11" s="56"/>
      <c r="L11" s="61" t="s">
        <v>179</v>
      </c>
      <c r="M11" s="64"/>
      <c r="N11" s="61" t="s">
        <v>180</v>
      </c>
      <c r="O11" s="64"/>
      <c r="P11" s="61" t="s">
        <v>181</v>
      </c>
      <c r="Q11" s="54"/>
      <c r="R11" s="61" t="s">
        <v>180</v>
      </c>
      <c r="S11" s="64"/>
      <c r="T11" s="61" t="s">
        <v>182</v>
      </c>
      <c r="U11" s="64"/>
      <c r="V11" s="57" t="s">
        <v>183</v>
      </c>
      <c r="W11" s="55"/>
      <c r="X11" s="61" t="s">
        <v>184</v>
      </c>
      <c r="Y11" s="55"/>
      <c r="Z11" s="75" t="s">
        <v>186</v>
      </c>
      <c r="AA11" s="55"/>
      <c r="AB11" s="61" t="s">
        <v>70</v>
      </c>
      <c r="AC11" s="64"/>
      <c r="AD11" s="61" t="s">
        <v>190</v>
      </c>
    </row>
    <row r="12" spans="1:30" ht="22.5" customHeight="1">
      <c r="B12" s="68"/>
    </row>
    <row r="13" spans="1:30" ht="22.5" customHeight="1">
      <c r="A13" s="45" t="s">
        <v>322</v>
      </c>
      <c r="B13" s="68"/>
      <c r="C13" s="10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</row>
    <row r="14" spans="1:30" ht="22.5" customHeight="1">
      <c r="A14" s="106" t="s">
        <v>211</v>
      </c>
      <c r="B14" s="68"/>
      <c r="C14" s="50"/>
      <c r="D14" s="14">
        <v>8413569</v>
      </c>
      <c r="E14" s="93"/>
      <c r="F14" s="14">
        <v>55113998</v>
      </c>
      <c r="G14" s="93"/>
      <c r="H14" s="14">
        <v>490423</v>
      </c>
      <c r="I14" s="93"/>
      <c r="J14" s="14">
        <v>3470021</v>
      </c>
      <c r="K14" s="93"/>
      <c r="L14" s="14">
        <v>929166</v>
      </c>
      <c r="M14" s="93"/>
      <c r="N14" s="14">
        <v>3666565</v>
      </c>
      <c r="O14" s="93"/>
      <c r="P14" s="14">
        <v>45651693</v>
      </c>
      <c r="Q14" s="14"/>
      <c r="R14" s="14">
        <v>-3666565</v>
      </c>
      <c r="S14" s="93"/>
      <c r="T14" s="14">
        <v>26932000</v>
      </c>
      <c r="U14" s="93"/>
      <c r="V14" s="14">
        <v>9618597</v>
      </c>
      <c r="W14" s="93"/>
      <c r="X14" s="14">
        <v>-1497</v>
      </c>
      <c r="Y14" s="93"/>
      <c r="Z14" s="14">
        <v>418967</v>
      </c>
      <c r="AA14" s="93"/>
      <c r="AB14" s="14">
        <f>SUM(V14,X14,Z14)</f>
        <v>10036067</v>
      </c>
      <c r="AC14" s="14"/>
      <c r="AD14" s="14">
        <f>SUM(D14:T14,AB14)</f>
        <v>151036937</v>
      </c>
    </row>
    <row r="15" spans="1:30" ht="22.5" customHeight="1">
      <c r="A15" s="106" t="s">
        <v>192</v>
      </c>
      <c r="C15" s="10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4"/>
    </row>
    <row r="16" spans="1:30" ht="22.5" customHeight="1">
      <c r="A16" s="65" t="s">
        <v>193</v>
      </c>
      <c r="B16" s="106"/>
      <c r="C16" s="10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4"/>
    </row>
    <row r="17" spans="1:30" ht="22.5" customHeight="1">
      <c r="A17" s="44" t="s">
        <v>278</v>
      </c>
      <c r="B17" s="53">
        <v>11</v>
      </c>
      <c r="C17" s="106"/>
      <c r="D17" s="173">
        <v>0</v>
      </c>
      <c r="E17" s="90"/>
      <c r="F17" s="173">
        <v>0</v>
      </c>
      <c r="G17" s="90"/>
      <c r="H17" s="173">
        <v>0</v>
      </c>
      <c r="I17" s="90"/>
      <c r="J17" s="173">
        <v>0</v>
      </c>
      <c r="K17" s="90"/>
      <c r="L17" s="173">
        <v>0</v>
      </c>
      <c r="M17" s="90"/>
      <c r="N17" s="173">
        <v>0</v>
      </c>
      <c r="O17" s="90"/>
      <c r="P17" s="173">
        <v>-3709377</v>
      </c>
      <c r="Q17" s="172"/>
      <c r="R17" s="173">
        <v>0</v>
      </c>
      <c r="S17" s="90"/>
      <c r="T17" s="173">
        <v>0</v>
      </c>
      <c r="U17" s="90"/>
      <c r="V17" s="173">
        <v>0</v>
      </c>
      <c r="W17" s="90"/>
      <c r="X17" s="173">
        <v>0</v>
      </c>
      <c r="Y17" s="90"/>
      <c r="Z17" s="173">
        <v>0</v>
      </c>
      <c r="AA17" s="90"/>
      <c r="AB17" s="173">
        <f>SUM(V17,X17,Z17)</f>
        <v>0</v>
      </c>
      <c r="AC17" s="90"/>
      <c r="AD17" s="173">
        <f t="shared" ref="AD17:AD19" si="0">SUM(D17:T17,AB17)</f>
        <v>-3709377</v>
      </c>
    </row>
    <row r="18" spans="1:30" ht="22.5" customHeight="1">
      <c r="A18" s="102" t="s">
        <v>195</v>
      </c>
      <c r="B18" s="106"/>
      <c r="C18" s="106"/>
      <c r="D18" s="13">
        <f>SUM(D17:D17)</f>
        <v>0</v>
      </c>
      <c r="E18" s="93"/>
      <c r="F18" s="13">
        <f>SUM(F17:F17)</f>
        <v>0</v>
      </c>
      <c r="G18" s="93"/>
      <c r="H18" s="13">
        <f>SUM(H17:H17)</f>
        <v>0</v>
      </c>
      <c r="I18" s="93"/>
      <c r="J18" s="13">
        <f>SUM(J17:J17)</f>
        <v>0</v>
      </c>
      <c r="K18" s="93"/>
      <c r="L18" s="13">
        <f>SUM(L17:L17)</f>
        <v>0</v>
      </c>
      <c r="M18" s="93"/>
      <c r="N18" s="13">
        <f>SUM(N17:N17)</f>
        <v>0</v>
      </c>
      <c r="O18" s="93"/>
      <c r="P18" s="13">
        <f>SUM(P17:P17)</f>
        <v>-3709377</v>
      </c>
      <c r="Q18" s="14"/>
      <c r="R18" s="13">
        <f>SUM(R17:R17)</f>
        <v>0</v>
      </c>
      <c r="S18" s="93"/>
      <c r="T18" s="13">
        <f>SUM(T17:T17)</f>
        <v>0</v>
      </c>
      <c r="U18" s="93"/>
      <c r="V18" s="13">
        <f>SUM(V17:V17)</f>
        <v>0</v>
      </c>
      <c r="W18" s="93"/>
      <c r="X18" s="13">
        <f>SUM(X17:X17)</f>
        <v>0</v>
      </c>
      <c r="Y18" s="93"/>
      <c r="Z18" s="13">
        <f>SUM(Z17:Z17)</f>
        <v>0</v>
      </c>
      <c r="AA18" s="93"/>
      <c r="AB18" s="13">
        <f>SUM(AB17:AB17)</f>
        <v>0</v>
      </c>
      <c r="AC18" s="93"/>
      <c r="AD18" s="13">
        <f t="shared" si="0"/>
        <v>-3709377</v>
      </c>
    </row>
    <row r="19" spans="1:30" ht="22.5" customHeight="1">
      <c r="A19" s="106" t="s">
        <v>203</v>
      </c>
      <c r="B19" s="106"/>
      <c r="C19" s="106"/>
      <c r="D19" s="13">
        <f>SUM(D18:D18)</f>
        <v>0</v>
      </c>
      <c r="E19" s="93"/>
      <c r="F19" s="13">
        <f>SUM(F18:F18)</f>
        <v>0</v>
      </c>
      <c r="G19" s="93"/>
      <c r="H19" s="13">
        <f>SUM(H18:H18)</f>
        <v>0</v>
      </c>
      <c r="I19" s="93"/>
      <c r="J19" s="13">
        <f>SUM(J18:J18)</f>
        <v>0</v>
      </c>
      <c r="K19" s="93"/>
      <c r="L19" s="13">
        <f>SUM(L18:L18)</f>
        <v>0</v>
      </c>
      <c r="M19" s="93"/>
      <c r="N19" s="13">
        <f>SUM(N18:N18)</f>
        <v>0</v>
      </c>
      <c r="O19" s="93"/>
      <c r="P19" s="13">
        <f>SUM(P18:P18)</f>
        <v>-3709377</v>
      </c>
      <c r="Q19" s="14"/>
      <c r="R19" s="13">
        <f>SUM(R18:R18)</f>
        <v>0</v>
      </c>
      <c r="S19" s="93"/>
      <c r="T19" s="13">
        <f>SUM(T18:T18)</f>
        <v>0</v>
      </c>
      <c r="U19" s="93"/>
      <c r="V19" s="13">
        <f>SUM(V18:V18)</f>
        <v>0</v>
      </c>
      <c r="W19" s="93"/>
      <c r="X19" s="13">
        <f>SUM(X18:X18)</f>
        <v>0</v>
      </c>
      <c r="Y19" s="93"/>
      <c r="Z19" s="13">
        <f>SUM(Z18:Z18)</f>
        <v>0</v>
      </c>
      <c r="AA19" s="93"/>
      <c r="AB19" s="13">
        <f>SUM(AB18:AB18)</f>
        <v>0</v>
      </c>
      <c r="AC19" s="93"/>
      <c r="AD19" s="13">
        <f t="shared" si="0"/>
        <v>-3709377</v>
      </c>
    </row>
    <row r="20" spans="1:30" ht="22.5" customHeight="1">
      <c r="A20" s="106" t="s">
        <v>204</v>
      </c>
      <c r="B20" s="106"/>
      <c r="C20" s="106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11"/>
      <c r="X20" s="11"/>
      <c r="Y20" s="11"/>
      <c r="Z20" s="11"/>
      <c r="AA20" s="11"/>
      <c r="AB20" s="93"/>
      <c r="AC20" s="93"/>
      <c r="AD20" s="93"/>
    </row>
    <row r="21" spans="1:30" ht="22.5" customHeight="1">
      <c r="A21" s="68" t="s">
        <v>212</v>
      </c>
      <c r="B21" s="68"/>
      <c r="C21" s="68"/>
      <c r="D21" s="6">
        <v>0</v>
      </c>
      <c r="E21" s="90"/>
      <c r="F21" s="6">
        <v>0</v>
      </c>
      <c r="G21" s="90"/>
      <c r="H21" s="6">
        <v>0</v>
      </c>
      <c r="I21" s="90"/>
      <c r="J21" s="6">
        <v>0</v>
      </c>
      <c r="K21" s="9"/>
      <c r="L21" s="6">
        <v>0</v>
      </c>
      <c r="M21" s="9"/>
      <c r="N21" s="6">
        <v>0</v>
      </c>
      <c r="O21" s="9"/>
      <c r="P21" s="23">
        <v>5864553</v>
      </c>
      <c r="Q21" s="6"/>
      <c r="R21" s="6">
        <v>0</v>
      </c>
      <c r="S21" s="90"/>
      <c r="T21" s="6">
        <v>0</v>
      </c>
      <c r="U21" s="90"/>
      <c r="V21" s="6">
        <v>0</v>
      </c>
      <c r="W21" s="9"/>
      <c r="X21" s="6">
        <v>0</v>
      </c>
      <c r="Y21" s="9"/>
      <c r="Z21" s="6">
        <v>0</v>
      </c>
      <c r="AA21" s="9"/>
      <c r="AB21" s="6">
        <f>SUM(V21,X21,Z21)</f>
        <v>0</v>
      </c>
      <c r="AC21" s="90"/>
      <c r="AD21" s="6">
        <f t="shared" ref="AD21:AD24" si="1">SUM(D21:T21,AB21)</f>
        <v>5864553</v>
      </c>
    </row>
    <row r="22" spans="1:30" ht="22.5" customHeight="1">
      <c r="A22" s="68" t="s">
        <v>205</v>
      </c>
      <c r="B22" s="68"/>
      <c r="C22" s="68"/>
      <c r="D22" s="6"/>
      <c r="E22" s="90"/>
      <c r="F22" s="6"/>
      <c r="G22" s="90"/>
      <c r="H22" s="6"/>
      <c r="I22" s="90"/>
      <c r="J22" s="6"/>
      <c r="K22" s="9"/>
      <c r="L22" s="6"/>
      <c r="M22" s="9"/>
      <c r="N22" s="6"/>
      <c r="O22" s="9"/>
      <c r="P22" s="6"/>
      <c r="Q22" s="6"/>
      <c r="R22" s="6"/>
      <c r="S22" s="90"/>
      <c r="T22" s="6"/>
      <c r="U22" s="90"/>
      <c r="V22" s="6"/>
      <c r="W22" s="9"/>
      <c r="X22" s="6"/>
      <c r="Y22" s="9"/>
      <c r="Z22" s="6"/>
      <c r="AA22" s="9"/>
      <c r="AB22" s="6"/>
      <c r="AC22" s="90"/>
      <c r="AD22" s="6"/>
    </row>
    <row r="23" spans="1:30" ht="22.5" customHeight="1">
      <c r="A23" s="109" t="s">
        <v>326</v>
      </c>
      <c r="B23" s="68"/>
      <c r="C23" s="68"/>
      <c r="D23" s="6">
        <v>0</v>
      </c>
      <c r="E23" s="90"/>
      <c r="F23" s="6">
        <v>0</v>
      </c>
      <c r="G23" s="90"/>
      <c r="H23" s="6">
        <v>0</v>
      </c>
      <c r="I23" s="90"/>
      <c r="J23" s="6">
        <v>0</v>
      </c>
      <c r="K23" s="9"/>
      <c r="L23" s="6">
        <v>0</v>
      </c>
      <c r="M23" s="9"/>
      <c r="N23" s="6">
        <v>0</v>
      </c>
      <c r="O23" s="9"/>
      <c r="P23" s="6">
        <v>0</v>
      </c>
      <c r="Q23" s="6"/>
      <c r="R23" s="6">
        <v>0</v>
      </c>
      <c r="S23" s="90"/>
      <c r="T23" s="6">
        <v>0</v>
      </c>
      <c r="U23" s="90"/>
      <c r="V23" s="6">
        <v>0</v>
      </c>
      <c r="W23" s="9"/>
      <c r="X23" s="6">
        <v>19893</v>
      </c>
      <c r="Y23" s="9"/>
      <c r="Z23" s="6">
        <v>-14400</v>
      </c>
      <c r="AA23" s="9"/>
      <c r="AB23" s="6">
        <f>SUM(V23,X23,Z23)</f>
        <v>5493</v>
      </c>
      <c r="AC23" s="90"/>
      <c r="AD23" s="6">
        <f t="shared" si="1"/>
        <v>5493</v>
      </c>
    </row>
    <row r="24" spans="1:30" ht="22.5" customHeight="1">
      <c r="A24" s="50" t="s">
        <v>207</v>
      </c>
      <c r="B24" s="106"/>
      <c r="C24" s="106"/>
      <c r="D24" s="16">
        <f>SUM(D21:D23)</f>
        <v>0</v>
      </c>
      <c r="E24" s="93"/>
      <c r="F24" s="16">
        <f>SUM(F21:F23)</f>
        <v>0</v>
      </c>
      <c r="G24" s="93"/>
      <c r="H24" s="16">
        <f>SUM(H21:H23)</f>
        <v>0</v>
      </c>
      <c r="I24" s="93"/>
      <c r="J24" s="16">
        <f>SUM(J21:J23)</f>
        <v>0</v>
      </c>
      <c r="K24" s="93"/>
      <c r="L24" s="16">
        <f>SUM(L21:L23)</f>
        <v>0</v>
      </c>
      <c r="M24" s="93"/>
      <c r="N24" s="16">
        <f>SUM(N21:N23)</f>
        <v>0</v>
      </c>
      <c r="O24" s="93"/>
      <c r="P24" s="16">
        <f>SUM(P21:P23)</f>
        <v>5864553</v>
      </c>
      <c r="Q24" s="14"/>
      <c r="R24" s="16">
        <f>SUM(R21:R23)</f>
        <v>0</v>
      </c>
      <c r="S24" s="93"/>
      <c r="T24" s="16">
        <f>SUM(T21:T23)</f>
        <v>0</v>
      </c>
      <c r="U24" s="93"/>
      <c r="V24" s="16">
        <f>SUM(V21:V23)</f>
        <v>0</v>
      </c>
      <c r="W24" s="93"/>
      <c r="X24" s="16">
        <f>SUM(X21:X23)</f>
        <v>19893</v>
      </c>
      <c r="Y24" s="93"/>
      <c r="Z24" s="16">
        <f>SUM(Z21:Z23)</f>
        <v>-14400</v>
      </c>
      <c r="AA24" s="93"/>
      <c r="AB24" s="16">
        <f>SUM(AB21:AB23)</f>
        <v>5493</v>
      </c>
      <c r="AC24" s="93"/>
      <c r="AD24" s="16">
        <f t="shared" si="1"/>
        <v>5870046</v>
      </c>
    </row>
    <row r="25" spans="1:30" ht="22.5" customHeight="1">
      <c r="A25" s="68" t="s">
        <v>219</v>
      </c>
      <c r="B25" s="106"/>
      <c r="C25" s="106"/>
      <c r="D25" s="14"/>
      <c r="E25" s="93"/>
      <c r="F25" s="14"/>
      <c r="G25" s="93"/>
      <c r="H25" s="14"/>
      <c r="I25" s="93"/>
      <c r="J25" s="14"/>
      <c r="K25" s="93"/>
      <c r="L25" s="14"/>
      <c r="M25" s="93"/>
      <c r="N25" s="14"/>
      <c r="O25" s="93"/>
      <c r="P25" s="14"/>
      <c r="Q25" s="14"/>
      <c r="R25" s="14"/>
      <c r="S25" s="93"/>
      <c r="T25" s="14"/>
      <c r="U25" s="93"/>
      <c r="V25" s="14"/>
      <c r="W25" s="93"/>
      <c r="X25" s="14"/>
      <c r="Y25" s="93"/>
      <c r="Z25" s="14"/>
      <c r="AA25" s="93"/>
      <c r="AB25" s="14"/>
      <c r="AC25" s="93"/>
      <c r="AD25" s="14"/>
    </row>
    <row r="26" spans="1:30" ht="22.5" customHeight="1">
      <c r="A26" s="68" t="s">
        <v>327</v>
      </c>
      <c r="B26" s="106"/>
      <c r="C26" s="106"/>
      <c r="D26" s="6">
        <v>0</v>
      </c>
      <c r="E26" s="90"/>
      <c r="F26" s="6">
        <v>0</v>
      </c>
      <c r="G26" s="90"/>
      <c r="H26" s="6">
        <v>0</v>
      </c>
      <c r="I26" s="90"/>
      <c r="J26" s="6">
        <v>0</v>
      </c>
      <c r="K26" s="90"/>
      <c r="L26" s="6">
        <v>0</v>
      </c>
      <c r="M26" s="90"/>
      <c r="N26" s="6">
        <v>0</v>
      </c>
      <c r="O26" s="90"/>
      <c r="P26" s="6">
        <v>-813862</v>
      </c>
      <c r="Q26" s="6"/>
      <c r="R26" s="6">
        <v>0</v>
      </c>
      <c r="S26" s="90"/>
      <c r="T26" s="6">
        <v>0</v>
      </c>
      <c r="U26" s="90"/>
      <c r="V26" s="6">
        <v>0</v>
      </c>
      <c r="W26" s="90"/>
      <c r="X26" s="6">
        <v>0</v>
      </c>
      <c r="Y26" s="90"/>
      <c r="Z26" s="6">
        <v>0</v>
      </c>
      <c r="AA26" s="90"/>
      <c r="AB26" s="6">
        <f>SUM(V26,X26,Z26)</f>
        <v>0</v>
      </c>
      <c r="AC26" s="90"/>
      <c r="AD26" s="6">
        <f t="shared" ref="AD26:AD27" si="2">SUM(D26:T26,AB26)</f>
        <v>-813862</v>
      </c>
    </row>
    <row r="27" spans="1:30" ht="22.5" customHeight="1">
      <c r="A27" t="s">
        <v>208</v>
      </c>
      <c r="B27" s="53"/>
      <c r="C27" s="53"/>
      <c r="D27" s="10">
        <v>0</v>
      </c>
      <c r="E27" s="93"/>
      <c r="F27" s="10">
        <v>0</v>
      </c>
      <c r="G27" s="93"/>
      <c r="H27" s="10">
        <v>0</v>
      </c>
      <c r="I27" s="93"/>
      <c r="J27" s="10">
        <v>0</v>
      </c>
      <c r="K27" s="93"/>
      <c r="L27" s="10">
        <v>0</v>
      </c>
      <c r="M27" s="93"/>
      <c r="N27" s="10">
        <v>0</v>
      </c>
      <c r="O27" s="93"/>
      <c r="P27" s="10">
        <v>50143</v>
      </c>
      <c r="Q27" s="6"/>
      <c r="R27" s="10">
        <v>0</v>
      </c>
      <c r="S27" s="93"/>
      <c r="T27" s="10">
        <v>0</v>
      </c>
      <c r="U27" s="93"/>
      <c r="V27" s="10">
        <v>-50143</v>
      </c>
      <c r="W27" s="93"/>
      <c r="X27" s="10">
        <v>0</v>
      </c>
      <c r="Y27" s="93"/>
      <c r="Z27" s="10">
        <v>0</v>
      </c>
      <c r="AA27" s="93"/>
      <c r="AB27" s="10">
        <f>SUM(V27,X27,Z27)</f>
        <v>-50143</v>
      </c>
      <c r="AC27" s="14"/>
      <c r="AD27" s="10">
        <f t="shared" si="2"/>
        <v>0</v>
      </c>
    </row>
    <row r="28" spans="1:30" ht="22.5" customHeight="1" thickBot="1">
      <c r="A28" s="106" t="s">
        <v>316</v>
      </c>
      <c r="B28" s="106"/>
      <c r="C28" s="106"/>
      <c r="D28" s="134">
        <f>D24+D14+D26+D27</f>
        <v>8413569</v>
      </c>
      <c r="E28" s="14"/>
      <c r="F28" s="134">
        <f>F24+F14+F26+F27</f>
        <v>55113998</v>
      </c>
      <c r="G28" s="14"/>
      <c r="H28" s="134">
        <f>H24+H14+H26+H27</f>
        <v>490423</v>
      </c>
      <c r="I28" s="14"/>
      <c r="J28" s="134">
        <f>J24+J14+J26+J27</f>
        <v>3470021</v>
      </c>
      <c r="K28" s="14"/>
      <c r="L28" s="134">
        <f>L24+L14+L26+L27</f>
        <v>929166</v>
      </c>
      <c r="M28" s="14"/>
      <c r="N28" s="134">
        <f>N24+N14+N26+N27</f>
        <v>3666565</v>
      </c>
      <c r="O28" s="14"/>
      <c r="P28" s="134">
        <f>P24+P14+P26+P27+P19</f>
        <v>47043150</v>
      </c>
      <c r="Q28" s="14"/>
      <c r="R28" s="134">
        <f>R24+R14+R26+R27</f>
        <v>-3666565</v>
      </c>
      <c r="S28" s="14"/>
      <c r="T28" s="134">
        <f>T24+T14+T26+T27</f>
        <v>26932000</v>
      </c>
      <c r="U28" s="14"/>
      <c r="V28" s="134">
        <f>V24+V14+V26+V27</f>
        <v>9568454</v>
      </c>
      <c r="W28" s="14"/>
      <c r="X28" s="134">
        <f>X24+X14+X26+X27</f>
        <v>18396</v>
      </c>
      <c r="Y28" s="14"/>
      <c r="Z28" s="134">
        <f>Z24+Z14+Z26+Z27</f>
        <v>404567</v>
      </c>
      <c r="AA28" s="14"/>
      <c r="AB28" s="134">
        <f>AB24+AB14+AB26+AB27</f>
        <v>9991417</v>
      </c>
      <c r="AC28" s="14"/>
      <c r="AD28" s="134">
        <f>SUM(D28:T28,AB28)</f>
        <v>152383744</v>
      </c>
    </row>
    <row r="29" spans="1:30" ht="22" thickTop="1"/>
  </sheetData>
  <mergeCells count="2">
    <mergeCell ref="D4:AD4"/>
    <mergeCell ref="V5:AB5"/>
  </mergeCells>
  <pageMargins left="0.77" right="0.77" top="0.48" bottom="0.5" header="0.5" footer="0.5"/>
  <pageSetup paperSize="9" scale="48" firstPageNumber="18" fitToHeight="0" orientation="landscape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17232-29BF-44E1-9730-CD2A237F1D8A}">
  <sheetPr>
    <pageSetUpPr fitToPage="1"/>
  </sheetPr>
  <dimension ref="A1:J130"/>
  <sheetViews>
    <sheetView zoomScale="85" zoomScaleNormal="85" zoomScaleSheetLayoutView="115" workbookViewId="0"/>
  </sheetViews>
  <sheetFormatPr defaultColWidth="9.09765625" defaultRowHeight="23.25" customHeight="1"/>
  <cols>
    <col min="1" max="1" width="51" style="60" customWidth="1"/>
    <col min="2" max="2" width="8.3984375" style="53" customWidth="1"/>
    <col min="3" max="3" width="13.3984375" style="60" customWidth="1"/>
    <col min="4" max="4" width="0.8984375" style="60" customWidth="1"/>
    <col min="5" max="5" width="13.3984375" style="60" customWidth="1"/>
    <col min="6" max="6" width="0.8984375" style="60" customWidth="1"/>
    <col min="7" max="7" width="13.3984375" style="60" customWidth="1"/>
    <col min="8" max="8" width="0.8984375" style="60" customWidth="1"/>
    <col min="9" max="9" width="13.3984375" style="60" customWidth="1"/>
    <col min="10" max="16384" width="9.09765625" style="60"/>
  </cols>
  <sheetData>
    <row r="1" spans="1:10" ht="22.5" customHeight="1">
      <c r="A1" s="99" t="s">
        <v>0</v>
      </c>
      <c r="B1" s="100"/>
      <c r="G1" s="181"/>
      <c r="H1" s="181"/>
      <c r="I1" s="181"/>
    </row>
    <row r="2" spans="1:10" ht="22.5" customHeight="1">
      <c r="A2" s="99" t="s">
        <v>220</v>
      </c>
      <c r="B2" s="100"/>
      <c r="G2" s="181"/>
      <c r="H2" s="181"/>
      <c r="I2" s="181"/>
    </row>
    <row r="3" spans="1:10" ht="22.5" customHeight="1">
      <c r="A3" s="63"/>
      <c r="B3" s="46"/>
      <c r="H3" s="103"/>
      <c r="I3" s="39" t="s">
        <v>2</v>
      </c>
    </row>
    <row r="4" spans="1:10" ht="22.5" customHeight="1">
      <c r="A4" s="59"/>
      <c r="B4" s="60"/>
      <c r="C4" s="177" t="s">
        <v>3</v>
      </c>
      <c r="D4" s="177"/>
      <c r="E4" s="177"/>
      <c r="F4" s="63"/>
      <c r="G4" s="177" t="s">
        <v>4</v>
      </c>
      <c r="H4" s="177"/>
      <c r="I4" s="177"/>
    </row>
    <row r="5" spans="1:10" ht="22.5" customHeight="1">
      <c r="A5" s="59"/>
      <c r="B5" s="60"/>
      <c r="C5" s="178" t="s">
        <v>313</v>
      </c>
      <c r="D5" s="178"/>
      <c r="E5" s="178"/>
      <c r="F5"/>
      <c r="G5" s="178" t="s">
        <v>313</v>
      </c>
      <c r="H5" s="178"/>
      <c r="I5" s="178"/>
    </row>
    <row r="6" spans="1:10" ht="22.5" customHeight="1">
      <c r="A6" s="59"/>
      <c r="B6" s="60"/>
      <c r="C6" s="179" t="s">
        <v>312</v>
      </c>
      <c r="D6" s="179"/>
      <c r="E6" s="179"/>
      <c r="F6" s="115"/>
      <c r="G6" s="179" t="s">
        <v>312</v>
      </c>
      <c r="H6" s="179"/>
      <c r="I6" s="179"/>
    </row>
    <row r="7" spans="1:10" ht="22.5" customHeight="1">
      <c r="A7" s="59"/>
      <c r="B7" s="53" t="s">
        <v>6</v>
      </c>
      <c r="C7" s="87">
        <v>2567</v>
      </c>
      <c r="D7" s="86"/>
      <c r="E7" s="87">
        <v>2566</v>
      </c>
      <c r="F7" s="59"/>
      <c r="G7" s="87">
        <v>2567</v>
      </c>
      <c r="H7" s="86"/>
      <c r="I7" s="87">
        <v>2566</v>
      </c>
    </row>
    <row r="8" spans="1:10" ht="22.5" customHeight="1">
      <c r="A8" s="102" t="s">
        <v>221</v>
      </c>
      <c r="B8" s="91"/>
      <c r="C8" s="89"/>
      <c r="D8" s="89"/>
      <c r="E8" s="89"/>
      <c r="F8" s="89"/>
      <c r="G8" s="89"/>
      <c r="H8" s="89"/>
      <c r="I8" s="89"/>
    </row>
    <row r="9" spans="1:10" ht="22.5" customHeight="1">
      <c r="A9" t="s">
        <v>114</v>
      </c>
      <c r="C9" s="89">
        <v>17646432</v>
      </c>
      <c r="D9" s="89"/>
      <c r="E9" s="89">
        <v>-4279293</v>
      </c>
      <c r="F9" s="89"/>
      <c r="G9" s="89">
        <v>5864553</v>
      </c>
      <c r="H9" s="89"/>
      <c r="I9" s="137">
        <v>2650693</v>
      </c>
    </row>
    <row r="10" spans="1:10" ht="22.5" customHeight="1">
      <c r="A10" s="103" t="s">
        <v>280</v>
      </c>
      <c r="C10" s="89"/>
      <c r="D10" s="89"/>
      <c r="E10" s="89"/>
      <c r="F10" s="89"/>
      <c r="G10" s="89"/>
      <c r="H10" s="89"/>
      <c r="I10" s="89"/>
    </row>
    <row r="11" spans="1:10" ht="22.5" customHeight="1">
      <c r="A11" t="s">
        <v>222</v>
      </c>
      <c r="C11" s="89">
        <v>18146753</v>
      </c>
      <c r="D11" s="89"/>
      <c r="E11" s="89">
        <v>17502782</v>
      </c>
      <c r="F11" s="89"/>
      <c r="G11" s="89">
        <v>780416</v>
      </c>
      <c r="H11" s="89"/>
      <c r="I11" s="89">
        <v>871574</v>
      </c>
    </row>
    <row r="12" spans="1:10" ht="22.5" customHeight="1">
      <c r="A12" t="s">
        <v>223</v>
      </c>
      <c r="C12" s="89">
        <v>1055420</v>
      </c>
      <c r="D12" s="89"/>
      <c r="E12" s="89">
        <v>974284</v>
      </c>
      <c r="F12" s="89"/>
      <c r="G12" s="89">
        <v>12648</v>
      </c>
      <c r="H12" s="89"/>
      <c r="I12" s="89">
        <v>4843</v>
      </c>
    </row>
    <row r="13" spans="1:10" ht="22.5" customHeight="1">
      <c r="A13" t="s">
        <v>224</v>
      </c>
      <c r="C13" s="89">
        <v>6550521</v>
      </c>
      <c r="D13" s="89"/>
      <c r="E13" s="89">
        <v>5909021</v>
      </c>
      <c r="F13" s="89"/>
      <c r="G13" s="89">
        <v>73252</v>
      </c>
      <c r="H13" s="89"/>
      <c r="I13" s="89">
        <v>59171</v>
      </c>
    </row>
    <row r="14" spans="1:10" ht="22.5" customHeight="1">
      <c r="A14" t="s">
        <v>339</v>
      </c>
      <c r="C14" s="89"/>
      <c r="D14" s="89"/>
      <c r="E14" s="89"/>
      <c r="F14" s="89"/>
      <c r="G14" s="89"/>
      <c r="H14" s="89"/>
      <c r="I14" s="89"/>
    </row>
    <row r="15" spans="1:10" ht="22.5" customHeight="1">
      <c r="A15" t="s">
        <v>267</v>
      </c>
      <c r="C15" s="89">
        <v>454187</v>
      </c>
      <c r="D15" s="89"/>
      <c r="E15" s="89">
        <v>86239</v>
      </c>
      <c r="F15" s="89"/>
      <c r="G15" s="89">
        <v>187785</v>
      </c>
      <c r="I15" s="52">
        <v>255</v>
      </c>
    </row>
    <row r="16" spans="1:10" ht="22.5" customHeight="1">
      <c r="A16" t="s">
        <v>329</v>
      </c>
      <c r="C16" s="89">
        <v>121166</v>
      </c>
      <c r="D16" s="89"/>
      <c r="E16" s="89">
        <v>-57609</v>
      </c>
      <c r="F16" s="89"/>
      <c r="G16" s="89">
        <v>-10510</v>
      </c>
      <c r="H16" s="89"/>
      <c r="I16" s="89">
        <v>3171</v>
      </c>
      <c r="J16" s="89"/>
    </row>
    <row r="17" spans="1:10" ht="22.5" customHeight="1">
      <c r="A17" t="s">
        <v>97</v>
      </c>
      <c r="C17" s="89">
        <v>-1426865</v>
      </c>
      <c r="D17" s="89"/>
      <c r="E17" s="89">
        <v>-784246</v>
      </c>
      <c r="F17" s="89"/>
      <c r="G17" s="89">
        <v>-804606</v>
      </c>
      <c r="H17" s="89"/>
      <c r="I17" s="89">
        <v>-456367</v>
      </c>
      <c r="J17" s="89"/>
    </row>
    <row r="18" spans="1:10" ht="22.5" customHeight="1">
      <c r="A18" t="s">
        <v>98</v>
      </c>
      <c r="C18" s="89">
        <v>-30483</v>
      </c>
      <c r="D18" s="89"/>
      <c r="E18" s="89">
        <v>-12169</v>
      </c>
      <c r="F18" s="89"/>
      <c r="G18" s="89">
        <v>-9398689</v>
      </c>
      <c r="H18" s="89"/>
      <c r="I18" s="89">
        <v>-8155278</v>
      </c>
      <c r="J18" s="89"/>
    </row>
    <row r="19" spans="1:10" ht="22.5" customHeight="1">
      <c r="A19" t="s">
        <v>225</v>
      </c>
      <c r="C19" s="89">
        <v>18488560</v>
      </c>
      <c r="D19" s="89"/>
      <c r="E19" s="89">
        <v>18603107</v>
      </c>
      <c r="F19" s="89"/>
      <c r="G19" s="89">
        <v>4303539</v>
      </c>
      <c r="H19" s="89"/>
      <c r="I19" s="89">
        <v>3988152</v>
      </c>
      <c r="J19" s="89"/>
    </row>
    <row r="20" spans="1:10" ht="22.5" customHeight="1">
      <c r="A20" t="s">
        <v>291</v>
      </c>
      <c r="C20" s="89">
        <v>-35709</v>
      </c>
      <c r="D20" s="89"/>
      <c r="E20" s="89">
        <v>-3474919</v>
      </c>
      <c r="F20" s="89"/>
      <c r="G20" s="89">
        <v>-636699</v>
      </c>
      <c r="H20" s="89"/>
      <c r="I20" s="30">
        <v>0</v>
      </c>
    </row>
    <row r="21" spans="1:10" ht="22.5" customHeight="1">
      <c r="A21" t="s">
        <v>226</v>
      </c>
      <c r="C21" s="30">
        <v>0</v>
      </c>
      <c r="D21" s="89"/>
      <c r="E21" s="89">
        <v>-47412</v>
      </c>
      <c r="F21" s="89"/>
      <c r="G21" s="30">
        <v>0</v>
      </c>
      <c r="H21" s="89"/>
      <c r="I21" s="30">
        <v>0</v>
      </c>
    </row>
    <row r="22" spans="1:10" ht="22.5" customHeight="1">
      <c r="A22" s="58" t="s">
        <v>346</v>
      </c>
      <c r="B22" s="176">
        <v>5</v>
      </c>
      <c r="C22" s="30">
        <v>90767</v>
      </c>
      <c r="D22" s="89"/>
      <c r="E22" s="29">
        <v>0</v>
      </c>
      <c r="F22" s="89"/>
      <c r="G22" s="30">
        <v>0</v>
      </c>
      <c r="H22" s="89"/>
      <c r="I22" s="30">
        <v>0</v>
      </c>
    </row>
    <row r="23" spans="1:10" ht="22.5" customHeight="1">
      <c r="A23" t="s">
        <v>64</v>
      </c>
      <c r="C23" s="89">
        <v>574732</v>
      </c>
      <c r="D23" s="157"/>
      <c r="E23" s="89">
        <v>569258</v>
      </c>
      <c r="F23" s="157"/>
      <c r="G23" s="89">
        <v>141755</v>
      </c>
      <c r="H23" s="157"/>
      <c r="I23" s="131">
        <v>143671</v>
      </c>
    </row>
    <row r="24" spans="1:10" ht="22.5" customHeight="1">
      <c r="A24" t="s">
        <v>281</v>
      </c>
      <c r="C24" s="89"/>
      <c r="D24" s="157"/>
      <c r="E24" s="89"/>
      <c r="F24" s="157"/>
      <c r="G24" s="131"/>
      <c r="H24" s="157"/>
      <c r="I24" s="131"/>
    </row>
    <row r="25" spans="1:10" ht="22.5" customHeight="1">
      <c r="A25" t="s">
        <v>295</v>
      </c>
      <c r="C25" s="89">
        <v>-125110</v>
      </c>
      <c r="D25" s="157"/>
      <c r="E25" s="89">
        <v>41891</v>
      </c>
      <c r="F25" s="89"/>
      <c r="G25" s="89">
        <v>2417</v>
      </c>
      <c r="H25" s="89"/>
      <c r="I25" s="169">
        <v>9393</v>
      </c>
    </row>
    <row r="26" spans="1:10" ht="22.5" customHeight="1">
      <c r="A26" t="s">
        <v>107</v>
      </c>
      <c r="C26" s="4">
        <v>157488</v>
      </c>
      <c r="D26" s="89"/>
      <c r="E26" s="4">
        <v>-61000</v>
      </c>
      <c r="F26" s="89"/>
      <c r="G26" s="89">
        <v>-79375</v>
      </c>
      <c r="H26" s="89"/>
      <c r="I26" s="4">
        <v>2250000</v>
      </c>
    </row>
    <row r="27" spans="1:10" ht="22.5" customHeight="1">
      <c r="A27" t="s">
        <v>344</v>
      </c>
      <c r="B27" s="176"/>
      <c r="C27" s="4"/>
      <c r="D27" s="89"/>
      <c r="E27" s="4"/>
      <c r="F27" s="89"/>
      <c r="G27" s="89"/>
      <c r="H27" s="89"/>
      <c r="I27" s="4"/>
    </row>
    <row r="28" spans="1:10" ht="22.5" customHeight="1">
      <c r="A28" s="58" t="s">
        <v>345</v>
      </c>
      <c r="B28" s="176"/>
      <c r="C28" s="4">
        <v>-111747</v>
      </c>
      <c r="D28" s="89"/>
      <c r="E28" s="4">
        <v>0</v>
      </c>
      <c r="F28" s="89"/>
      <c r="G28" s="30">
        <v>0</v>
      </c>
      <c r="H28" s="89"/>
      <c r="I28" s="4">
        <v>0</v>
      </c>
    </row>
    <row r="29" spans="1:10" ht="22.5" customHeight="1">
      <c r="A29" t="s">
        <v>227</v>
      </c>
      <c r="C29" s="30">
        <v>-197241</v>
      </c>
      <c r="D29" s="89"/>
      <c r="E29" s="89">
        <v>165668</v>
      </c>
      <c r="F29" s="89"/>
      <c r="G29" s="52">
        <v>625087</v>
      </c>
      <c r="H29" s="89"/>
      <c r="I29" s="89">
        <v>-478674</v>
      </c>
    </row>
    <row r="30" spans="1:10" ht="22.5" customHeight="1">
      <c r="A30" t="s">
        <v>282</v>
      </c>
      <c r="C30" s="89">
        <v>-2625461</v>
      </c>
      <c r="D30" s="89"/>
      <c r="E30" s="89">
        <v>-1893568</v>
      </c>
      <c r="F30" s="89"/>
      <c r="G30" s="30">
        <v>0</v>
      </c>
      <c r="H30" s="89"/>
      <c r="I30" s="30">
        <v>0</v>
      </c>
    </row>
    <row r="31" spans="1:10" ht="22.5" customHeight="1">
      <c r="A31" t="s">
        <v>317</v>
      </c>
      <c r="C31" s="30">
        <v>0</v>
      </c>
      <c r="D31" s="89"/>
      <c r="E31" s="30">
        <v>-27167</v>
      </c>
      <c r="F31" s="89"/>
      <c r="G31" s="30">
        <v>0</v>
      </c>
      <c r="H31" s="89"/>
      <c r="I31" s="30">
        <v>0</v>
      </c>
    </row>
    <row r="32" spans="1:10" ht="22.5" customHeight="1">
      <c r="A32" t="s">
        <v>228</v>
      </c>
      <c r="C32" s="89"/>
      <c r="D32" s="89"/>
      <c r="E32" s="89"/>
      <c r="F32" s="89"/>
      <c r="G32" s="30"/>
      <c r="H32" s="89"/>
      <c r="I32" s="30"/>
    </row>
    <row r="33" spans="1:9" ht="22.5" customHeight="1">
      <c r="A33" t="s">
        <v>111</v>
      </c>
      <c r="B33" s="53">
        <v>5</v>
      </c>
      <c r="C33" s="89">
        <v>-8799318</v>
      </c>
      <c r="D33" s="89"/>
      <c r="E33" s="89">
        <v>1452545</v>
      </c>
      <c r="F33" s="89"/>
      <c r="G33" s="30">
        <v>0</v>
      </c>
      <c r="H33" s="89"/>
      <c r="I33" s="30">
        <v>0</v>
      </c>
    </row>
    <row r="34" spans="1:9" ht="22.5" customHeight="1">
      <c r="A34" t="s">
        <v>229</v>
      </c>
      <c r="C34" s="120">
        <v>3655054</v>
      </c>
      <c r="D34" s="89"/>
      <c r="E34" s="120">
        <v>437181</v>
      </c>
      <c r="F34" s="89"/>
      <c r="G34" s="120">
        <v>-879255</v>
      </c>
      <c r="H34" s="89"/>
      <c r="I34" s="5">
        <v>-624167</v>
      </c>
    </row>
    <row r="35" spans="1:9" ht="22.5" customHeight="1">
      <c r="A35"/>
      <c r="C35" s="4">
        <f>SUM(C9:C34)</f>
        <v>53589146</v>
      </c>
      <c r="D35" s="52"/>
      <c r="E35" s="4">
        <f>SUM(E9:E34)</f>
        <v>35104593</v>
      </c>
      <c r="F35" s="52"/>
      <c r="G35" s="4">
        <f>SUM(G9:G34)</f>
        <v>182318</v>
      </c>
      <c r="H35" s="52"/>
      <c r="I35" s="4">
        <f>SUM(I9:I34)</f>
        <v>266437</v>
      </c>
    </row>
    <row r="36" spans="1:9" ht="22.5" customHeight="1">
      <c r="A36"/>
      <c r="C36" s="30"/>
      <c r="D36" s="89"/>
      <c r="E36" s="30"/>
      <c r="F36" s="89"/>
      <c r="G36" s="30"/>
      <c r="H36" s="89"/>
      <c r="I36" s="30"/>
    </row>
    <row r="37" spans="1:9" ht="22.5" customHeight="1">
      <c r="A37" s="99" t="s">
        <v>0</v>
      </c>
      <c r="B37" s="100"/>
      <c r="G37" s="181"/>
      <c r="H37" s="181"/>
      <c r="I37" s="181"/>
    </row>
    <row r="38" spans="1:9" ht="22.5" customHeight="1">
      <c r="A38" s="99" t="s">
        <v>220</v>
      </c>
      <c r="B38" s="100"/>
      <c r="G38" s="181"/>
      <c r="H38" s="181"/>
      <c r="I38" s="181"/>
    </row>
    <row r="39" spans="1:9" ht="22.5" customHeight="1">
      <c r="A39" s="63"/>
      <c r="B39" s="46"/>
      <c r="H39" s="103"/>
      <c r="I39" s="39" t="s">
        <v>2</v>
      </c>
    </row>
    <row r="40" spans="1:9" ht="22.5" customHeight="1">
      <c r="A40" s="59"/>
      <c r="B40" s="60"/>
      <c r="C40" s="177" t="s">
        <v>3</v>
      </c>
      <c r="D40" s="177"/>
      <c r="E40" s="177"/>
      <c r="F40" s="63"/>
      <c r="G40" s="177" t="s">
        <v>4</v>
      </c>
      <c r="H40" s="177"/>
      <c r="I40" s="177"/>
    </row>
    <row r="41" spans="1:9" ht="22.5" customHeight="1">
      <c r="A41" s="59"/>
      <c r="B41" s="60"/>
      <c r="C41" s="178" t="s">
        <v>313</v>
      </c>
      <c r="D41" s="178"/>
      <c r="E41" s="178"/>
      <c r="F41"/>
      <c r="G41" s="178" t="s">
        <v>313</v>
      </c>
      <c r="H41" s="178"/>
      <c r="I41" s="178"/>
    </row>
    <row r="42" spans="1:9" ht="22.5" customHeight="1">
      <c r="A42" s="59"/>
      <c r="B42" s="60"/>
      <c r="C42" s="179" t="s">
        <v>312</v>
      </c>
      <c r="D42" s="179"/>
      <c r="E42" s="179"/>
      <c r="F42" s="115"/>
      <c r="G42" s="179" t="s">
        <v>312</v>
      </c>
      <c r="H42" s="179"/>
      <c r="I42" s="179"/>
    </row>
    <row r="43" spans="1:9" ht="22.5" customHeight="1">
      <c r="A43" s="59"/>
      <c r="C43" s="87">
        <v>2567</v>
      </c>
      <c r="D43" s="86"/>
      <c r="E43" s="87">
        <v>2566</v>
      </c>
      <c r="F43" s="59"/>
      <c r="G43" s="87">
        <v>2567</v>
      </c>
      <c r="H43" s="86"/>
      <c r="I43" s="87">
        <v>2566</v>
      </c>
    </row>
    <row r="44" spans="1:9" ht="22.5" customHeight="1">
      <c r="A44" s="102" t="s">
        <v>230</v>
      </c>
      <c r="C44" s="183"/>
      <c r="D44" s="183"/>
      <c r="E44" s="183"/>
      <c r="F44" s="183"/>
      <c r="G44" s="183"/>
      <c r="H44" s="183"/>
      <c r="I44" s="183"/>
    </row>
    <row r="45" spans="1:9" ht="22.5" customHeight="1">
      <c r="A45" s="103" t="s">
        <v>231</v>
      </c>
      <c r="C45" s="89"/>
      <c r="D45" s="89"/>
      <c r="E45" s="89"/>
      <c r="F45" s="89"/>
      <c r="G45" s="89"/>
      <c r="H45" s="89"/>
      <c r="I45" s="89"/>
    </row>
    <row r="46" spans="1:9" ht="22.5" customHeight="1">
      <c r="A46" t="s">
        <v>232</v>
      </c>
      <c r="C46" s="89">
        <v>1557550</v>
      </c>
      <c r="D46" s="89"/>
      <c r="E46" s="89">
        <v>3512480</v>
      </c>
      <c r="F46" s="89"/>
      <c r="G46" s="89">
        <v>1457685</v>
      </c>
      <c r="H46" s="89"/>
      <c r="I46" s="52">
        <v>-89121</v>
      </c>
    </row>
    <row r="47" spans="1:9" ht="22.5" customHeight="1">
      <c r="A47" s="60" t="s">
        <v>19</v>
      </c>
      <c r="C47" s="89">
        <v>1565600</v>
      </c>
      <c r="D47" s="89"/>
      <c r="E47" s="89">
        <v>4372354</v>
      </c>
      <c r="F47" s="89"/>
      <c r="G47" s="89">
        <v>-308553</v>
      </c>
      <c r="H47" s="89"/>
      <c r="I47" s="89">
        <v>-714360</v>
      </c>
    </row>
    <row r="48" spans="1:9" ht="22.5" customHeight="1">
      <c r="A48" t="s">
        <v>233</v>
      </c>
      <c r="C48" s="89">
        <v>-2763741</v>
      </c>
      <c r="D48" s="89"/>
      <c r="E48" s="89">
        <v>-9172792</v>
      </c>
      <c r="F48" s="89"/>
      <c r="G48" s="89">
        <v>94041</v>
      </c>
      <c r="H48" s="89"/>
      <c r="I48" s="89">
        <v>101554</v>
      </c>
    </row>
    <row r="49" spans="1:9" ht="22.5" customHeight="1">
      <c r="A49" t="s">
        <v>22</v>
      </c>
      <c r="B49" s="158"/>
      <c r="C49" s="89">
        <v>-1316816</v>
      </c>
      <c r="D49" s="89"/>
      <c r="E49" s="89">
        <v>1074047</v>
      </c>
      <c r="F49" s="89"/>
      <c r="G49" s="89">
        <v>-88668</v>
      </c>
      <c r="H49" s="89"/>
      <c r="I49" s="52">
        <v>-99653</v>
      </c>
    </row>
    <row r="50" spans="1:9" ht="22.5" customHeight="1">
      <c r="A50" t="s">
        <v>40</v>
      </c>
      <c r="B50" s="159"/>
      <c r="C50" s="89">
        <v>-26863</v>
      </c>
      <c r="D50" s="89"/>
      <c r="E50" s="89">
        <v>577894</v>
      </c>
      <c r="F50" s="89"/>
      <c r="G50" s="89">
        <v>5505</v>
      </c>
      <c r="H50" s="89"/>
      <c r="I50" s="89">
        <v>-516</v>
      </c>
    </row>
    <row r="51" spans="1:9" ht="22.5" customHeight="1">
      <c r="A51" s="60" t="s">
        <v>234</v>
      </c>
      <c r="C51" s="89">
        <v>-2820089</v>
      </c>
      <c r="D51" s="89"/>
      <c r="E51" s="89">
        <v>-10497607</v>
      </c>
      <c r="F51" s="89"/>
      <c r="G51" s="89">
        <v>-242324</v>
      </c>
      <c r="H51" s="89"/>
      <c r="I51" s="89">
        <v>-434594</v>
      </c>
    </row>
    <row r="52" spans="1:9" ht="22.5" customHeight="1">
      <c r="A52" t="s">
        <v>57</v>
      </c>
      <c r="C52" s="52">
        <v>1386868</v>
      </c>
      <c r="D52" s="89"/>
      <c r="E52" s="52">
        <v>460826</v>
      </c>
      <c r="F52" s="89"/>
      <c r="G52" s="52">
        <v>455137</v>
      </c>
      <c r="H52" s="89"/>
      <c r="I52" s="169">
        <v>396077</v>
      </c>
    </row>
    <row r="53" spans="1:9" ht="22.5" customHeight="1">
      <c r="A53" t="s">
        <v>235</v>
      </c>
      <c r="C53" s="89">
        <v>-147783</v>
      </c>
      <c r="D53" s="89"/>
      <c r="E53" s="89">
        <v>-118532</v>
      </c>
      <c r="F53" s="89"/>
      <c r="G53" s="89">
        <v>-34982</v>
      </c>
      <c r="H53" s="89"/>
      <c r="I53" s="169">
        <v>-17547</v>
      </c>
    </row>
    <row r="54" spans="1:9" ht="22.5" customHeight="1">
      <c r="A54" s="60" t="s">
        <v>236</v>
      </c>
      <c r="C54" s="120">
        <v>-4510568</v>
      </c>
      <c r="D54" s="89"/>
      <c r="E54" s="120">
        <v>-4373834</v>
      </c>
      <c r="F54" s="89"/>
      <c r="G54" s="120">
        <v>-36056</v>
      </c>
      <c r="H54" s="89"/>
      <c r="I54" s="170">
        <v>-3822</v>
      </c>
    </row>
    <row r="55" spans="1:9" ht="22.5" customHeight="1">
      <c r="A55" s="46" t="s">
        <v>237</v>
      </c>
      <c r="B55" s="91"/>
      <c r="C55" s="160">
        <f>SUM(C46:C54)+C35</f>
        <v>46513304</v>
      </c>
      <c r="D55" s="79"/>
      <c r="E55" s="160">
        <f>SUM(E46:E54)+E35</f>
        <v>20939429</v>
      </c>
      <c r="F55" s="79"/>
      <c r="G55" s="160">
        <f>SUM(G46:G54)+G35</f>
        <v>1484103</v>
      </c>
      <c r="H55" s="79"/>
      <c r="I55" s="160">
        <f>SUM(I46:I54)+I35</f>
        <v>-595545</v>
      </c>
    </row>
    <row r="56" spans="1:9" ht="22.5" customHeight="1">
      <c r="A56" s="46"/>
      <c r="B56" s="91"/>
      <c r="C56" s="79"/>
      <c r="D56" s="79"/>
      <c r="E56" s="79"/>
      <c r="F56" s="79"/>
      <c r="G56" s="79"/>
      <c r="H56" s="79"/>
      <c r="I56" s="79"/>
    </row>
    <row r="57" spans="1:9" ht="22.5" customHeight="1">
      <c r="A57" s="102" t="s">
        <v>238</v>
      </c>
      <c r="B57" s="91"/>
      <c r="C57" s="89"/>
      <c r="D57" s="89"/>
      <c r="E57" s="89"/>
      <c r="F57" s="89"/>
      <c r="G57" s="89"/>
      <c r="H57" s="89"/>
      <c r="I57" s="89"/>
    </row>
    <row r="58" spans="1:9" ht="22.5" customHeight="1">
      <c r="A58" s="60" t="s">
        <v>239</v>
      </c>
      <c r="C58" s="89">
        <v>1127913</v>
      </c>
      <c r="D58" s="89"/>
      <c r="E58" s="89">
        <v>774567</v>
      </c>
      <c r="F58" s="89"/>
      <c r="G58" s="89">
        <v>186275</v>
      </c>
      <c r="H58" s="89"/>
      <c r="I58" s="89">
        <v>240560</v>
      </c>
    </row>
    <row r="59" spans="1:9" ht="22.5" customHeight="1">
      <c r="A59" s="60" t="s">
        <v>98</v>
      </c>
      <c r="C59" s="131">
        <v>4123222</v>
      </c>
      <c r="D59" s="89"/>
      <c r="E59" s="131">
        <v>4210105</v>
      </c>
      <c r="F59" s="89"/>
      <c r="G59" s="131">
        <v>2156782</v>
      </c>
      <c r="H59" s="89"/>
      <c r="I59" s="131">
        <v>5104598</v>
      </c>
    </row>
    <row r="60" spans="1:9" ht="22.5" customHeight="1">
      <c r="A60" t="s">
        <v>303</v>
      </c>
      <c r="C60" s="29">
        <v>-5508</v>
      </c>
      <c r="D60" s="89"/>
      <c r="E60" s="29">
        <v>0</v>
      </c>
      <c r="F60" s="89"/>
      <c r="G60" s="29">
        <v>-1807548</v>
      </c>
      <c r="H60" s="89"/>
      <c r="I60" s="29">
        <v>-1061600</v>
      </c>
    </row>
    <row r="61" spans="1:9" ht="22.5" customHeight="1">
      <c r="A61" s="68" t="s">
        <v>240</v>
      </c>
      <c r="C61" s="29">
        <v>0</v>
      </c>
      <c r="D61" s="89"/>
      <c r="E61" s="29">
        <v>42167</v>
      </c>
      <c r="F61" s="89"/>
      <c r="G61" s="29">
        <v>0</v>
      </c>
      <c r="H61" s="89"/>
      <c r="I61" s="29">
        <v>0</v>
      </c>
    </row>
    <row r="62" spans="1:9" ht="22.5" customHeight="1">
      <c r="A62" t="s">
        <v>302</v>
      </c>
      <c r="C62" s="136">
        <v>-3368521</v>
      </c>
      <c r="D62" s="89"/>
      <c r="E62" s="136">
        <v>1478248</v>
      </c>
      <c r="F62" s="89"/>
      <c r="G62" s="29">
        <v>0</v>
      </c>
      <c r="H62" s="89"/>
      <c r="I62" s="29">
        <v>0</v>
      </c>
    </row>
    <row r="63" spans="1:9" ht="22.5" customHeight="1">
      <c r="A63" t="s">
        <v>241</v>
      </c>
      <c r="C63" s="89">
        <v>-303988</v>
      </c>
      <c r="D63" s="89"/>
      <c r="E63" s="89">
        <v>-10686927</v>
      </c>
      <c r="F63" s="89"/>
      <c r="G63" s="89">
        <v>-248642</v>
      </c>
      <c r="H63" s="89"/>
      <c r="I63" s="89">
        <v>-4265603</v>
      </c>
    </row>
    <row r="64" spans="1:9" ht="22.5" customHeight="1">
      <c r="A64" t="s">
        <v>242</v>
      </c>
      <c r="C64" s="29">
        <v>0</v>
      </c>
      <c r="D64" s="89"/>
      <c r="E64" s="52">
        <v>8684137</v>
      </c>
      <c r="F64" s="89"/>
      <c r="G64" s="29">
        <v>0</v>
      </c>
      <c r="H64" s="89"/>
      <c r="I64" s="29">
        <v>150015</v>
      </c>
    </row>
    <row r="65" spans="1:9" ht="22.5" customHeight="1">
      <c r="A65" t="s">
        <v>318</v>
      </c>
      <c r="C65" s="29">
        <v>0</v>
      </c>
      <c r="D65" s="89"/>
      <c r="E65" s="29">
        <v>-27759</v>
      </c>
      <c r="F65" s="89"/>
      <c r="G65" s="29">
        <v>0</v>
      </c>
      <c r="H65" s="89"/>
      <c r="I65" s="29">
        <v>0</v>
      </c>
    </row>
    <row r="66" spans="1:9" ht="22.5" customHeight="1">
      <c r="A66" t="s">
        <v>294</v>
      </c>
      <c r="C66" s="29">
        <v>492217</v>
      </c>
      <c r="D66" s="89"/>
      <c r="E66" s="29">
        <v>0</v>
      </c>
      <c r="F66" s="89"/>
      <c r="G66" s="29">
        <v>0</v>
      </c>
      <c r="H66" s="89"/>
      <c r="I66" s="29">
        <v>0</v>
      </c>
    </row>
    <row r="67" spans="1:9" ht="22.5" customHeight="1">
      <c r="A67" t="s">
        <v>243</v>
      </c>
      <c r="C67" s="29">
        <v>0</v>
      </c>
      <c r="D67" s="89"/>
      <c r="E67" s="29">
        <v>0</v>
      </c>
      <c r="F67" s="89"/>
      <c r="G67" s="29">
        <v>205000</v>
      </c>
      <c r="H67" s="89"/>
      <c r="I67" s="29">
        <v>3288000</v>
      </c>
    </row>
    <row r="68" spans="1:9" ht="22.5" customHeight="1">
      <c r="A68" t="s">
        <v>283</v>
      </c>
      <c r="C68" s="29">
        <v>0</v>
      </c>
      <c r="D68" s="89"/>
      <c r="E68" s="29">
        <v>-984849</v>
      </c>
      <c r="F68" s="89"/>
      <c r="G68" s="29">
        <v>0</v>
      </c>
      <c r="H68" s="89"/>
      <c r="I68" s="29">
        <v>-440000</v>
      </c>
    </row>
    <row r="69" spans="1:9" ht="22.5" customHeight="1">
      <c r="A69" t="s">
        <v>284</v>
      </c>
      <c r="C69" s="89">
        <v>-11057929</v>
      </c>
      <c r="D69" s="89"/>
      <c r="E69" s="89">
        <v>-15128987</v>
      </c>
      <c r="F69" s="89"/>
      <c r="G69" s="89">
        <v>-299956</v>
      </c>
      <c r="H69" s="89"/>
      <c r="I69" s="89">
        <v>-468371</v>
      </c>
    </row>
    <row r="70" spans="1:9" ht="22.5" customHeight="1">
      <c r="A70" t="s">
        <v>244</v>
      </c>
      <c r="C70" s="29">
        <v>1036625</v>
      </c>
      <c r="E70" s="29">
        <v>305519</v>
      </c>
      <c r="G70" s="89">
        <v>3218</v>
      </c>
      <c r="H70" s="89"/>
      <c r="I70" s="89">
        <v>5060</v>
      </c>
    </row>
    <row r="71" spans="1:9" ht="22.5" customHeight="1">
      <c r="A71" t="s">
        <v>301</v>
      </c>
      <c r="C71" s="29">
        <v>-540719</v>
      </c>
      <c r="E71" s="29">
        <v>-469490</v>
      </c>
      <c r="F71" s="29"/>
      <c r="G71" s="29">
        <v>-2065</v>
      </c>
      <c r="H71" s="29"/>
      <c r="I71" s="29">
        <v>-3523</v>
      </c>
    </row>
    <row r="72" spans="1:9" ht="22.5" customHeight="1">
      <c r="A72" t="s">
        <v>304</v>
      </c>
      <c r="C72" s="15">
        <v>26924</v>
      </c>
      <c r="D72" s="89"/>
      <c r="E72" s="15">
        <v>1017</v>
      </c>
      <c r="F72" s="89"/>
      <c r="G72" s="15">
        <v>33</v>
      </c>
      <c r="H72" s="89"/>
      <c r="I72" s="15">
        <v>0</v>
      </c>
    </row>
    <row r="73" spans="1:9" ht="22.5" customHeight="1">
      <c r="A73" s="46" t="s">
        <v>245</v>
      </c>
      <c r="B73" s="91"/>
      <c r="C73" s="13">
        <f>SUM(C58:C72)</f>
        <v>-8469764</v>
      </c>
      <c r="D73" s="79"/>
      <c r="E73" s="13">
        <f>SUM(E58:E72)</f>
        <v>-11802252</v>
      </c>
      <c r="F73" s="79"/>
      <c r="G73" s="13">
        <f>SUM(G58:G72)</f>
        <v>193097</v>
      </c>
      <c r="H73" s="79"/>
      <c r="I73" s="13">
        <f>SUM(I58:I72)</f>
        <v>2549136</v>
      </c>
    </row>
    <row r="74" spans="1:9" ht="22.5" customHeight="1">
      <c r="A74" s="46"/>
      <c r="B74" s="91"/>
      <c r="C74" s="14"/>
      <c r="D74" s="79"/>
      <c r="E74" s="14"/>
      <c r="F74" s="79"/>
      <c r="G74" s="14"/>
      <c r="H74" s="79"/>
      <c r="I74" s="14"/>
    </row>
    <row r="75" spans="1:9" ht="22.5" customHeight="1">
      <c r="A75" s="99" t="s">
        <v>0</v>
      </c>
      <c r="B75" s="100"/>
      <c r="G75" s="181"/>
      <c r="H75" s="181"/>
      <c r="I75" s="181"/>
    </row>
    <row r="76" spans="1:9" ht="22.5" customHeight="1">
      <c r="A76" s="99" t="s">
        <v>220</v>
      </c>
      <c r="B76" s="100"/>
      <c r="G76" s="181"/>
      <c r="H76" s="181"/>
      <c r="I76" s="181"/>
    </row>
    <row r="77" spans="1:9" ht="22.5" customHeight="1">
      <c r="A77" s="63"/>
      <c r="B77" s="46"/>
      <c r="H77" s="103"/>
      <c r="I77" s="39" t="s">
        <v>2</v>
      </c>
    </row>
    <row r="78" spans="1:9" ht="22.5" customHeight="1">
      <c r="A78" s="59"/>
      <c r="B78" s="60"/>
      <c r="C78" s="177" t="s">
        <v>3</v>
      </c>
      <c r="D78" s="177"/>
      <c r="E78" s="177"/>
      <c r="F78" s="63"/>
      <c r="G78" s="177" t="s">
        <v>4</v>
      </c>
      <c r="H78" s="177"/>
      <c r="I78" s="177"/>
    </row>
    <row r="79" spans="1:9" ht="22.5" customHeight="1">
      <c r="A79" s="59"/>
      <c r="B79" s="60"/>
      <c r="C79" s="178" t="s">
        <v>313</v>
      </c>
      <c r="D79" s="178"/>
      <c r="E79" s="178"/>
      <c r="F79"/>
      <c r="G79" s="178" t="s">
        <v>313</v>
      </c>
      <c r="H79" s="178"/>
      <c r="I79" s="178"/>
    </row>
    <row r="80" spans="1:9" ht="22.5" customHeight="1">
      <c r="A80" s="59"/>
      <c r="B80" s="60"/>
      <c r="C80" s="179" t="s">
        <v>312</v>
      </c>
      <c r="D80" s="179"/>
      <c r="E80" s="179"/>
      <c r="F80" s="115"/>
      <c r="G80" s="179" t="s">
        <v>312</v>
      </c>
      <c r="H80" s="179"/>
      <c r="I80" s="179"/>
    </row>
    <row r="81" spans="1:9" ht="22.5" customHeight="1">
      <c r="A81" s="59"/>
      <c r="C81" s="87">
        <v>2567</v>
      </c>
      <c r="D81" s="86"/>
      <c r="E81" s="87">
        <v>2566</v>
      </c>
      <c r="F81" s="59"/>
      <c r="G81" s="87">
        <v>2567</v>
      </c>
      <c r="H81" s="86"/>
      <c r="I81" s="87">
        <v>2566</v>
      </c>
    </row>
    <row r="82" spans="1:9" ht="22.5" customHeight="1">
      <c r="A82" s="102" t="s">
        <v>246</v>
      </c>
      <c r="B82" s="91"/>
      <c r="C82" s="89"/>
      <c r="D82" s="89"/>
      <c r="E82" s="89"/>
      <c r="F82" s="89"/>
      <c r="G82" s="89"/>
      <c r="H82" s="89"/>
      <c r="I82" s="89"/>
    </row>
    <row r="83" spans="1:9" ht="22.5" customHeight="1">
      <c r="A83" t="s">
        <v>247</v>
      </c>
      <c r="C83" s="89">
        <v>-7795072</v>
      </c>
      <c r="D83" s="89"/>
      <c r="E83" s="89">
        <v>-410392</v>
      </c>
      <c r="F83" s="89"/>
      <c r="G83" s="29">
        <v>0</v>
      </c>
      <c r="H83" s="89"/>
      <c r="I83" s="29">
        <v>0</v>
      </c>
    </row>
    <row r="84" spans="1:9" ht="22.5" customHeight="1">
      <c r="A84" t="s">
        <v>248</v>
      </c>
      <c r="C84" s="52">
        <v>261723</v>
      </c>
      <c r="D84" s="89"/>
      <c r="E84" s="52">
        <v>28784593</v>
      </c>
      <c r="F84" s="89"/>
      <c r="G84" s="52">
        <v>-1434954</v>
      </c>
      <c r="H84" s="89"/>
      <c r="I84" s="29">
        <v>15906604</v>
      </c>
    </row>
    <row r="85" spans="1:9" ht="22.5" customHeight="1">
      <c r="A85" t="s">
        <v>249</v>
      </c>
      <c r="C85" s="52"/>
      <c r="D85" s="89"/>
      <c r="E85" s="52"/>
      <c r="F85" s="89"/>
      <c r="G85" s="29"/>
      <c r="H85" s="89"/>
      <c r="I85" s="29"/>
    </row>
    <row r="86" spans="1:9" ht="22.5" customHeight="1">
      <c r="A86" t="s">
        <v>250</v>
      </c>
      <c r="C86" s="131">
        <v>237181</v>
      </c>
      <c r="D86" s="89"/>
      <c r="E86" s="131">
        <v>-124335</v>
      </c>
      <c r="F86" s="89"/>
      <c r="G86" s="131">
        <v>11260000</v>
      </c>
      <c r="H86" s="89"/>
      <c r="I86" s="29">
        <v>3250000</v>
      </c>
    </row>
    <row r="87" spans="1:9" ht="22.5" customHeight="1">
      <c r="A87" t="s">
        <v>251</v>
      </c>
      <c r="C87" s="29">
        <v>-4653685</v>
      </c>
      <c r="D87" s="89"/>
      <c r="E87" s="29">
        <v>-4777048</v>
      </c>
      <c r="F87" s="89"/>
      <c r="G87" s="29">
        <v>-160745</v>
      </c>
      <c r="H87" s="89"/>
      <c r="I87" s="29">
        <v>-202619</v>
      </c>
    </row>
    <row r="88" spans="1:9" ht="22.5" customHeight="1">
      <c r="A88" s="60" t="s">
        <v>252</v>
      </c>
      <c r="C88" s="131">
        <v>29167205</v>
      </c>
      <c r="D88" s="89"/>
      <c r="E88" s="131">
        <v>31051055</v>
      </c>
      <c r="F88" s="89"/>
      <c r="G88" s="29">
        <v>0</v>
      </c>
      <c r="H88" s="89"/>
      <c r="I88" s="29">
        <v>0</v>
      </c>
    </row>
    <row r="89" spans="1:9" ht="22.5" customHeight="1">
      <c r="A89" s="60" t="s">
        <v>253</v>
      </c>
      <c r="C89" s="89">
        <v>-26326549</v>
      </c>
      <c r="D89" s="89"/>
      <c r="E89" s="89">
        <v>-42328683</v>
      </c>
      <c r="F89" s="89"/>
      <c r="G89" s="89">
        <v>-831762</v>
      </c>
      <c r="H89" s="89"/>
      <c r="I89" s="29">
        <v>-1057031</v>
      </c>
    </row>
    <row r="90" spans="1:9" ht="22.5" customHeight="1">
      <c r="A90" t="s">
        <v>254</v>
      </c>
      <c r="C90" s="6">
        <v>14000000</v>
      </c>
      <c r="D90" s="89"/>
      <c r="E90" s="6">
        <v>14000000</v>
      </c>
      <c r="F90" s="89"/>
      <c r="G90" s="6">
        <v>14000000</v>
      </c>
      <c r="H90" s="89"/>
      <c r="I90" s="29">
        <v>0</v>
      </c>
    </row>
    <row r="91" spans="1:9" ht="22.5" customHeight="1">
      <c r="A91" t="s">
        <v>255</v>
      </c>
      <c r="C91" s="6">
        <v>-20047600</v>
      </c>
      <c r="D91" s="89"/>
      <c r="E91" s="6">
        <v>-19390000</v>
      </c>
      <c r="F91" s="89"/>
      <c r="G91" s="6">
        <v>-16047600</v>
      </c>
      <c r="H91" s="89"/>
      <c r="I91" s="29">
        <v>-9940000</v>
      </c>
    </row>
    <row r="92" spans="1:9" ht="22.5" customHeight="1">
      <c r="A92" t="s">
        <v>256</v>
      </c>
      <c r="C92" s="89">
        <v>-390406</v>
      </c>
      <c r="D92" s="89"/>
      <c r="E92" s="89">
        <v>-440760</v>
      </c>
      <c r="F92" s="89"/>
      <c r="G92" s="89">
        <v>-166387</v>
      </c>
      <c r="H92" s="89"/>
      <c r="I92" s="29">
        <v>-15337</v>
      </c>
    </row>
    <row r="93" spans="1:9" ht="22.5" customHeight="1">
      <c r="A93" s="60" t="s">
        <v>257</v>
      </c>
      <c r="C93" s="89">
        <v>-18170113</v>
      </c>
      <c r="D93" s="89"/>
      <c r="E93" s="89">
        <v>-18475425</v>
      </c>
      <c r="F93" s="89"/>
      <c r="G93" s="89">
        <v>-4853340</v>
      </c>
      <c r="H93" s="89"/>
      <c r="I93" s="89">
        <v>-4660870</v>
      </c>
    </row>
    <row r="94" spans="1:9" ht="22.5" customHeight="1">
      <c r="A94" s="60" t="s">
        <v>258</v>
      </c>
      <c r="C94" s="89"/>
      <c r="D94" s="89"/>
      <c r="E94" s="89"/>
      <c r="F94" s="89"/>
      <c r="G94" s="89"/>
      <c r="H94" s="89"/>
      <c r="I94" s="89"/>
    </row>
    <row r="95" spans="1:9" ht="22.5" customHeight="1">
      <c r="A95" t="s">
        <v>259</v>
      </c>
      <c r="C95" s="89">
        <v>-1260899</v>
      </c>
      <c r="D95" s="89"/>
      <c r="E95" s="89">
        <v>-96558</v>
      </c>
      <c r="F95" s="89"/>
      <c r="G95" s="172">
        <v>0</v>
      </c>
      <c r="H95" s="89"/>
      <c r="I95" s="29">
        <v>0</v>
      </c>
    </row>
    <row r="96" spans="1:9" ht="22.5" customHeight="1">
      <c r="A96" t="s">
        <v>290</v>
      </c>
      <c r="C96" s="29">
        <v>-3480947</v>
      </c>
      <c r="D96" s="89"/>
      <c r="E96" s="29">
        <v>-2762273</v>
      </c>
      <c r="F96" s="89"/>
      <c r="G96" s="52">
        <v>-3708970</v>
      </c>
      <c r="H96" s="89"/>
      <c r="I96" s="29">
        <v>-2926769</v>
      </c>
    </row>
    <row r="97" spans="1:9" ht="22.5" customHeight="1">
      <c r="A97" t="s">
        <v>335</v>
      </c>
      <c r="C97" s="29">
        <v>1564</v>
      </c>
      <c r="D97" s="89"/>
      <c r="E97" s="89">
        <v>-2692197</v>
      </c>
      <c r="F97" s="89"/>
      <c r="G97" s="29">
        <v>0</v>
      </c>
      <c r="H97" s="89"/>
      <c r="I97" s="29">
        <v>-2692197</v>
      </c>
    </row>
    <row r="98" spans="1:9" ht="22.5" customHeight="1">
      <c r="A98" t="s">
        <v>285</v>
      </c>
      <c r="C98" s="89">
        <v>55563</v>
      </c>
      <c r="D98" s="89"/>
      <c r="E98" s="89">
        <v>31093</v>
      </c>
      <c r="F98" s="89"/>
      <c r="G98" s="29">
        <v>0</v>
      </c>
      <c r="H98" s="89"/>
      <c r="I98" s="29">
        <v>0</v>
      </c>
    </row>
    <row r="99" spans="1:9" ht="22.5" customHeight="1">
      <c r="A99" t="s">
        <v>286</v>
      </c>
      <c r="C99" s="15">
        <v>-10189</v>
      </c>
      <c r="D99" s="89"/>
      <c r="E99" s="15">
        <v>-5</v>
      </c>
      <c r="F99" s="89"/>
      <c r="G99" s="15">
        <v>0</v>
      </c>
      <c r="H99" s="89"/>
      <c r="I99" s="15">
        <v>0</v>
      </c>
    </row>
    <row r="100" spans="1:9" ht="22.5" customHeight="1">
      <c r="A100" s="46" t="s">
        <v>341</v>
      </c>
      <c r="B100" s="91"/>
      <c r="C100" s="13">
        <f>SUM(C83:C99)</f>
        <v>-38412224</v>
      </c>
      <c r="D100" s="79"/>
      <c r="E100" s="13">
        <f>SUM(E83:E99)</f>
        <v>-17630935</v>
      </c>
      <c r="F100" s="79"/>
      <c r="G100" s="13">
        <f>SUM(G83:G99)</f>
        <v>-1943758</v>
      </c>
      <c r="H100" s="79"/>
      <c r="I100" s="13">
        <f>SUM(I83:I99)</f>
        <v>-2338219</v>
      </c>
    </row>
    <row r="101" spans="1:9" ht="22.5" customHeight="1">
      <c r="A101" s="46"/>
      <c r="B101" s="91"/>
      <c r="C101" s="79"/>
      <c r="D101" s="79"/>
      <c r="E101" s="79"/>
      <c r="F101" s="79"/>
      <c r="G101" s="79"/>
      <c r="H101" s="79"/>
      <c r="I101" s="79"/>
    </row>
    <row r="102" spans="1:9" ht="22.5" customHeight="1">
      <c r="A102" s="99" t="s">
        <v>0</v>
      </c>
      <c r="B102" s="100"/>
      <c r="G102" s="181"/>
      <c r="H102" s="181"/>
      <c r="I102" s="181"/>
    </row>
    <row r="103" spans="1:9" ht="22.5" customHeight="1">
      <c r="A103" s="99" t="s">
        <v>220</v>
      </c>
      <c r="B103" s="100"/>
      <c r="G103" s="181"/>
      <c r="H103" s="181"/>
      <c r="I103" s="181"/>
    </row>
    <row r="104" spans="1:9" ht="22.5" customHeight="1">
      <c r="A104" s="63"/>
      <c r="B104" s="46"/>
      <c r="H104" s="161"/>
      <c r="I104" s="39" t="s">
        <v>2</v>
      </c>
    </row>
    <row r="105" spans="1:9" ht="22.5" customHeight="1">
      <c r="A105" s="59"/>
      <c r="B105" s="60"/>
      <c r="C105" s="177" t="s">
        <v>3</v>
      </c>
      <c r="D105" s="177"/>
      <c r="E105" s="177"/>
      <c r="F105" s="63"/>
      <c r="G105" s="177" t="s">
        <v>4</v>
      </c>
      <c r="H105" s="177"/>
      <c r="I105" s="177"/>
    </row>
    <row r="106" spans="1:9" ht="22.5" customHeight="1">
      <c r="A106" s="59"/>
      <c r="B106" s="60"/>
      <c r="C106" s="178" t="s">
        <v>313</v>
      </c>
      <c r="D106" s="178"/>
      <c r="E106" s="178"/>
      <c r="F106"/>
      <c r="G106" s="178" t="s">
        <v>313</v>
      </c>
      <c r="H106" s="178"/>
      <c r="I106" s="178"/>
    </row>
    <row r="107" spans="1:9" ht="22.5" customHeight="1">
      <c r="A107" s="59"/>
      <c r="B107" s="60"/>
      <c r="C107" s="179" t="s">
        <v>312</v>
      </c>
      <c r="D107" s="179"/>
      <c r="E107" s="179"/>
      <c r="F107" s="115"/>
      <c r="G107" s="179" t="s">
        <v>312</v>
      </c>
      <c r="H107" s="179"/>
      <c r="I107" s="179"/>
    </row>
    <row r="108" spans="1:9" ht="22.5" customHeight="1">
      <c r="A108" s="59"/>
      <c r="C108" s="87">
        <v>2567</v>
      </c>
      <c r="D108" s="86"/>
      <c r="E108" s="87">
        <v>2566</v>
      </c>
      <c r="F108" s="59"/>
      <c r="G108" s="87">
        <v>2567</v>
      </c>
      <c r="H108" s="86"/>
      <c r="I108" s="87">
        <v>2566</v>
      </c>
    </row>
    <row r="109" spans="1:9" ht="22.5" customHeight="1">
      <c r="A109" t="s">
        <v>340</v>
      </c>
      <c r="C109" s="101"/>
      <c r="D109" s="86"/>
      <c r="E109" s="101"/>
      <c r="F109" s="59"/>
      <c r="G109" s="101"/>
      <c r="H109" s="86"/>
      <c r="I109" s="101"/>
    </row>
    <row r="110" spans="1:9" ht="22.5" customHeight="1">
      <c r="A110" t="s">
        <v>260</v>
      </c>
      <c r="C110" s="89">
        <f>C100+C73+C55</f>
        <v>-368684</v>
      </c>
      <c r="D110" s="52"/>
      <c r="E110" s="52">
        <f>E100+E73+E55</f>
        <v>-8493758</v>
      </c>
      <c r="F110" s="52"/>
      <c r="G110" s="89">
        <f>G100+G73+G55</f>
        <v>-266558</v>
      </c>
      <c r="H110" s="52"/>
      <c r="I110" s="52">
        <f>I100+I73+I55</f>
        <v>-384628</v>
      </c>
    </row>
    <row r="111" spans="1:9" ht="22.5" customHeight="1">
      <c r="A111" s="60" t="s">
        <v>261</v>
      </c>
      <c r="D111" s="89"/>
      <c r="F111" s="89"/>
      <c r="G111" s="89"/>
      <c r="H111" s="89"/>
      <c r="I111" s="89"/>
    </row>
    <row r="112" spans="1:9" ht="22.5" customHeight="1">
      <c r="A112" s="60" t="s">
        <v>262</v>
      </c>
      <c r="C112" s="120">
        <v>-794478</v>
      </c>
      <c r="D112" s="89"/>
      <c r="E112" s="120">
        <v>-828637</v>
      </c>
      <c r="F112" s="89"/>
      <c r="G112" s="15">
        <v>0</v>
      </c>
      <c r="H112" s="89"/>
      <c r="I112" s="15">
        <v>0</v>
      </c>
    </row>
    <row r="113" spans="1:9" customFormat="1" ht="22.5" customHeight="1">
      <c r="A113" s="46" t="s">
        <v>340</v>
      </c>
      <c r="B113" s="91"/>
      <c r="C113" s="14">
        <f>SUM(C110:C112)</f>
        <v>-1163162</v>
      </c>
      <c r="D113" s="79"/>
      <c r="E113" s="14">
        <f>SUM(E110:E112)</f>
        <v>-9322395</v>
      </c>
      <c r="F113" s="79"/>
      <c r="G113" s="14">
        <f>SUM(G110:G112)</f>
        <v>-266558</v>
      </c>
      <c r="H113" s="79"/>
      <c r="I113" s="14">
        <f>SUM(I110:I112)</f>
        <v>-384628</v>
      </c>
    </row>
    <row r="114" spans="1:9" ht="22.5" customHeight="1">
      <c r="A114" t="s">
        <v>287</v>
      </c>
      <c r="C114" s="120">
        <v>24403720</v>
      </c>
      <c r="D114" s="89"/>
      <c r="E114" s="120">
        <v>29526669</v>
      </c>
      <c r="F114" s="89"/>
      <c r="G114" s="120">
        <v>1459843</v>
      </c>
      <c r="H114" s="89"/>
      <c r="I114" s="120">
        <v>1902112</v>
      </c>
    </row>
    <row r="115" spans="1:9" ht="22.5" customHeight="1" thickBot="1">
      <c r="A115" s="46" t="s">
        <v>323</v>
      </c>
      <c r="B115" s="91"/>
      <c r="C115" s="128">
        <f>SUM(C113:C114)</f>
        <v>23240558</v>
      </c>
      <c r="D115" s="79"/>
      <c r="E115" s="128">
        <f>SUM(E113:E114)</f>
        <v>20204274</v>
      </c>
      <c r="F115" s="79"/>
      <c r="G115" s="128">
        <f>SUM(G113:G114)</f>
        <v>1193285</v>
      </c>
      <c r="H115" s="79"/>
      <c r="I115" s="128">
        <f>SUM(I113:I114)</f>
        <v>1517484</v>
      </c>
    </row>
    <row r="116" spans="1:9" ht="22.5" customHeight="1" thickTop="1">
      <c r="A116" s="162"/>
      <c r="B116" s="91"/>
      <c r="C116" s="14"/>
      <c r="D116" s="79"/>
      <c r="E116" s="14"/>
      <c r="F116" s="79"/>
      <c r="G116" s="79"/>
      <c r="H116" s="79"/>
      <c r="I116" s="79"/>
    </row>
    <row r="117" spans="1:9" ht="22.5" customHeight="1">
      <c r="A117" s="102" t="s">
        <v>263</v>
      </c>
      <c r="B117" s="91"/>
      <c r="C117" s="89"/>
      <c r="D117" s="89"/>
      <c r="E117" s="89"/>
      <c r="F117" s="89"/>
      <c r="G117" s="89"/>
      <c r="H117" s="89"/>
      <c r="I117" s="89"/>
    </row>
    <row r="118" spans="1:9" s="46" customFormat="1" ht="22.5" customHeight="1">
      <c r="A118" s="163" t="s">
        <v>288</v>
      </c>
      <c r="B118" s="91"/>
      <c r="C118" s="89"/>
      <c r="D118" s="89"/>
      <c r="E118" s="89"/>
      <c r="F118" s="89"/>
      <c r="G118" s="89"/>
      <c r="H118" s="89"/>
      <c r="I118" s="89"/>
    </row>
    <row r="119" spans="1:9" ht="22.5" customHeight="1">
      <c r="A119" s="164" t="s">
        <v>264</v>
      </c>
      <c r="C119" s="89"/>
      <c r="D119" s="89"/>
      <c r="E119" s="89"/>
      <c r="F119" s="89"/>
      <c r="G119" s="89"/>
      <c r="H119" s="89"/>
      <c r="I119" s="89"/>
    </row>
    <row r="120" spans="1:9" ht="22.5" customHeight="1">
      <c r="A120" s="164" t="s">
        <v>10</v>
      </c>
      <c r="C120" s="6">
        <v>24412136</v>
      </c>
      <c r="D120" s="89"/>
      <c r="E120" s="89">
        <v>22949426</v>
      </c>
      <c r="F120" s="89"/>
      <c r="G120" s="6">
        <v>1193285</v>
      </c>
      <c r="H120" s="89"/>
      <c r="I120" s="89">
        <v>1517484</v>
      </c>
    </row>
    <row r="121" spans="1:9" ht="22.5" customHeight="1">
      <c r="A121" s="164" t="s">
        <v>265</v>
      </c>
      <c r="C121" s="120">
        <v>-1171578</v>
      </c>
      <c r="D121" s="89"/>
      <c r="E121" s="120">
        <v>-2745152</v>
      </c>
      <c r="F121" s="89"/>
      <c r="G121" s="15">
        <v>0</v>
      </c>
      <c r="H121" s="89"/>
      <c r="I121" s="15">
        <v>0</v>
      </c>
    </row>
    <row r="122" spans="1:9" ht="22.5" customHeight="1" thickBot="1">
      <c r="A122" s="162" t="s">
        <v>266</v>
      </c>
      <c r="B122" s="91"/>
      <c r="C122" s="128">
        <f>SUM(C120:C121)</f>
        <v>23240558</v>
      </c>
      <c r="D122" s="79"/>
      <c r="E122" s="128">
        <f>SUM(E120:E121)</f>
        <v>20204274</v>
      </c>
      <c r="F122" s="79"/>
      <c r="G122" s="104">
        <f>SUM(G120:G121)</f>
        <v>1193285</v>
      </c>
      <c r="H122" s="79"/>
      <c r="I122" s="104">
        <f>SUM(I120:I121)</f>
        <v>1517484</v>
      </c>
    </row>
    <row r="123" spans="1:9" ht="22.5" customHeight="1" thickTop="1">
      <c r="A123" s="162"/>
      <c r="B123" s="91"/>
      <c r="C123" s="14"/>
      <c r="D123" s="79"/>
      <c r="E123" s="14"/>
      <c r="F123" s="79"/>
      <c r="G123" s="79"/>
      <c r="H123" s="79"/>
      <c r="I123" s="79"/>
    </row>
    <row r="124" spans="1:9" ht="22.5" customHeight="1">
      <c r="A124" s="105" t="s">
        <v>289</v>
      </c>
      <c r="B124" s="106"/>
      <c r="C124"/>
      <c r="D124" s="79"/>
      <c r="E124" s="14"/>
      <c r="F124" s="79"/>
      <c r="G124" s="79"/>
      <c r="H124" s="79"/>
      <c r="I124" s="79"/>
    </row>
    <row r="125" spans="1:9" ht="22.5" customHeight="1">
      <c r="A125" t="s">
        <v>324</v>
      </c>
      <c r="B125" s="106"/>
      <c r="C125"/>
      <c r="D125" s="79"/>
      <c r="E125" s="14"/>
      <c r="F125" s="79"/>
      <c r="G125" s="79"/>
      <c r="H125" s="79"/>
      <c r="I125" s="79"/>
    </row>
    <row r="126" spans="1:9" ht="22.5" customHeight="1">
      <c r="A126" t="s">
        <v>343</v>
      </c>
      <c r="B126" s="106"/>
      <c r="C126"/>
      <c r="D126" s="79"/>
      <c r="E126" s="14"/>
      <c r="F126" s="79"/>
      <c r="G126" s="79"/>
      <c r="H126" s="79"/>
      <c r="I126" s="79"/>
    </row>
    <row r="127" spans="1:9" ht="22.5" customHeight="1">
      <c r="A127" t="s">
        <v>330</v>
      </c>
      <c r="B127" s="91"/>
    </row>
    <row r="128" spans="1:9" ht="22.5" customHeight="1">
      <c r="A128" t="s">
        <v>309</v>
      </c>
      <c r="B128" s="91"/>
    </row>
    <row r="129" spans="1:2" ht="22.5" customHeight="1">
      <c r="A129" s="103"/>
      <c r="B129" s="91"/>
    </row>
    <row r="130" spans="1:2" ht="22.5" customHeight="1">
      <c r="B130" s="60"/>
    </row>
  </sheetData>
  <mergeCells count="33">
    <mergeCell ref="G1:I1"/>
    <mergeCell ref="G2:I2"/>
    <mergeCell ref="C4:E4"/>
    <mergeCell ref="G4:I4"/>
    <mergeCell ref="C5:E5"/>
    <mergeCell ref="G5:I5"/>
    <mergeCell ref="C6:E6"/>
    <mergeCell ref="G6:I6"/>
    <mergeCell ref="G37:I37"/>
    <mergeCell ref="G38:I38"/>
    <mergeCell ref="C40:E40"/>
    <mergeCell ref="G40:I40"/>
    <mergeCell ref="C80:E80"/>
    <mergeCell ref="G80:I80"/>
    <mergeCell ref="C41:E41"/>
    <mergeCell ref="G41:I41"/>
    <mergeCell ref="C42:E42"/>
    <mergeCell ref="G42:I42"/>
    <mergeCell ref="C44:I44"/>
    <mergeCell ref="G75:I75"/>
    <mergeCell ref="G76:I76"/>
    <mergeCell ref="C78:E78"/>
    <mergeCell ref="G78:I78"/>
    <mergeCell ref="C79:E79"/>
    <mergeCell ref="G79:I79"/>
    <mergeCell ref="C107:E107"/>
    <mergeCell ref="G107:I107"/>
    <mergeCell ref="G102:I102"/>
    <mergeCell ref="G103:I103"/>
    <mergeCell ref="C105:E105"/>
    <mergeCell ref="G105:I105"/>
    <mergeCell ref="C106:E106"/>
    <mergeCell ref="G106:I106"/>
  </mergeCells>
  <pageMargins left="0.73" right="0.8" top="0.48" bottom="0.5" header="0.5" footer="0.5"/>
  <pageSetup paperSize="9" scale="85" firstPageNumber="19" fitToHeight="0" orientation="portrait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36" max="8" man="1"/>
    <brk id="74" max="8" man="1"/>
    <brk id="101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datasnipper xmlns="http://datasnipper" workbookId="5f2d50be-c5e4-49d6-8fb1-d4ecb61e6c58" dataSnipperSheetDeleted="false" guid="e2447004-4fe0-41ae-a62f-eb4768cab77e" revision="2">
  <settings xmlns="" guid="6e19bd77-70e7-42b1-93c4-c34ab35c5242">
    <setting type="boolean" value="True" name="embed-documents" guid="dccda4fd-7568-4c15-91d7-1695e4115175"/>
  </settings>
</datasnipper>
</file>

<file path=customXml/itemProps1.xml><?xml version="1.0" encoding="utf-8"?>
<ds:datastoreItem xmlns:ds="http://schemas.openxmlformats.org/officeDocument/2006/customXml" ds:itemID="{13C01883-BA38-437C-9C2F-BBCF9939B3F0}">
  <ds:schemaRefs>
    <ds:schemaRef ds:uri="http://datasnipper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BL3-6</vt:lpstr>
      <vt:lpstr>PL7-14</vt:lpstr>
      <vt:lpstr>CH15</vt:lpstr>
      <vt:lpstr>CH16</vt:lpstr>
      <vt:lpstr>CH17</vt:lpstr>
      <vt:lpstr>CH18</vt:lpstr>
      <vt:lpstr>CF19-22</vt:lpstr>
      <vt:lpstr>'BL3-6'!Print_Area</vt:lpstr>
      <vt:lpstr>'CF19-22'!Print_Area</vt:lpstr>
      <vt:lpstr>'CH15'!Print_Area</vt:lpstr>
      <vt:lpstr>'CH17'!Print_Area</vt:lpstr>
      <vt:lpstr>'CH18'!Print_Area</vt:lpstr>
      <vt:lpstr>'PL7-14'!Print_Area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2024-05-13T07:22:49Z</dcterms:created>
  <dcterms:modified xsi:type="dcterms:W3CDTF">2024-11-14T04:53:06Z</dcterms:modified>
  <cp:category/>
  <cp:contentStatus/>
</cp:coreProperties>
</file>